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45" windowWidth="17895" windowHeight="9690"/>
  </bookViews>
  <sheets>
    <sheet name="Stavba" sheetId="1" r:id="rId1"/>
    <sheet name="CV14 CV14 KL" sheetId="2" r:id="rId2"/>
    <sheet name="CV14 CV14 Rek" sheetId="3" r:id="rId3"/>
    <sheet name="CV14 CV14 Pol" sheetId="4" r:id="rId4"/>
    <sheet name="CV14 001 001 KL" sheetId="5" r:id="rId5"/>
    <sheet name="CV14 001 001 Rek" sheetId="6" r:id="rId6"/>
    <sheet name="CV14 001 001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6">'CV14 001 001 Pol'!$1:$6</definedName>
    <definedName name="_xlnm.Print_Titles" localSheetId="5">'CV14 001 001 Rek'!$1:$6</definedName>
    <definedName name="_xlnm.Print_Titles" localSheetId="3">'CV14 CV14 Pol'!$1:$6</definedName>
    <definedName name="_xlnm.Print_Titles" localSheetId="2">'CV14 CV14 Rek'!$1:$6</definedName>
    <definedName name="Objednatel" localSheetId="0">Stavba!$D$11</definedName>
    <definedName name="Objekt" localSheetId="0">Stavba!$B$29</definedName>
    <definedName name="_xlnm.Print_Area" localSheetId="4">'CV14 001 001 KL'!$A$1:$G$45</definedName>
    <definedName name="_xlnm.Print_Area" localSheetId="6">'CV14 001 001 Pol'!$A$1:$K$13</definedName>
    <definedName name="_xlnm.Print_Area" localSheetId="5">'CV14 001 001 Rek'!$A$1:$I$22</definedName>
    <definedName name="_xlnm.Print_Area" localSheetId="1">'CV14 CV14 KL'!$A$1:$G$45</definedName>
    <definedName name="_xlnm.Print_Area" localSheetId="3">'CV14 CV14 Pol'!$A$1:$K$117</definedName>
    <definedName name="_xlnm.Print_Area" localSheetId="2">'CV14 CV14 Rek'!$A$1:$I$25</definedName>
    <definedName name="_xlnm.Print_Area" localSheetId="0">Stavba!$B$1:$J$79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6" hidden="1">0</definedName>
    <definedName name="solver_lin" localSheetId="3" hidden="1">0</definedName>
    <definedName name="solver_num" localSheetId="6" hidden="1">0</definedName>
    <definedName name="solver_num" localSheetId="3" hidden="1">0</definedName>
    <definedName name="solver_opt" localSheetId="6" hidden="1">'CV14 001 001 Pol'!#REF!</definedName>
    <definedName name="solver_opt" localSheetId="3" hidden="1">'CV14 CV14 Pol'!#REF!</definedName>
    <definedName name="solver_typ" localSheetId="6" hidden="1">1</definedName>
    <definedName name="solver_typ" localSheetId="3" hidden="1">1</definedName>
    <definedName name="solver_val" localSheetId="6" hidden="1">0</definedName>
    <definedName name="solver_val" localSheetId="3" hidden="1">0</definedName>
    <definedName name="SoucetDilu" localSheetId="0">Stavba!$F$59:$J$59</definedName>
    <definedName name="StavbaCelkem" localSheetId="0">Stavba!$H$32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21" i="6"/>
  <c r="I20"/>
  <c r="D21" i="5"/>
  <c r="I19" i="6"/>
  <c r="G21" i="5" s="1"/>
  <c r="D20"/>
  <c r="I18" i="6"/>
  <c r="G20" i="5" s="1"/>
  <c r="D19"/>
  <c r="I17" i="6"/>
  <c r="G19" i="5" s="1"/>
  <c r="D18"/>
  <c r="I16" i="6"/>
  <c r="G18" i="5" s="1"/>
  <c r="D17"/>
  <c r="I15" i="6"/>
  <c r="G17" i="5" s="1"/>
  <c r="D16"/>
  <c r="I14" i="6"/>
  <c r="G16" i="5" s="1"/>
  <c r="D15"/>
  <c r="I13" i="6"/>
  <c r="G15" i="5" s="1"/>
  <c r="BE12" i="7"/>
  <c r="BD12"/>
  <c r="BC12"/>
  <c r="BB12"/>
  <c r="BA12"/>
  <c r="K12"/>
  <c r="I12"/>
  <c r="G12"/>
  <c r="BE11"/>
  <c r="BD11"/>
  <c r="BC11"/>
  <c r="BB11"/>
  <c r="K11"/>
  <c r="I11"/>
  <c r="G11"/>
  <c r="BA11" s="1"/>
  <c r="BE10"/>
  <c r="BD10"/>
  <c r="BC10"/>
  <c r="BB10"/>
  <c r="BA10"/>
  <c r="K10"/>
  <c r="I10"/>
  <c r="G10"/>
  <c r="BE9"/>
  <c r="BD9"/>
  <c r="BC9"/>
  <c r="BB9"/>
  <c r="K9"/>
  <c r="I9"/>
  <c r="G9"/>
  <c r="BA9" s="1"/>
  <c r="BE8"/>
  <c r="BD8"/>
  <c r="BC8"/>
  <c r="BB8"/>
  <c r="K8"/>
  <c r="I8"/>
  <c r="G8"/>
  <c r="BA8" s="1"/>
  <c r="BA13" s="1"/>
  <c r="E7" i="6" s="1"/>
  <c r="E8" s="1"/>
  <c r="C15" i="5" s="1"/>
  <c r="B7" i="6"/>
  <c r="A7"/>
  <c r="BE13" i="7"/>
  <c r="I7" i="6" s="1"/>
  <c r="I8" s="1"/>
  <c r="C21" i="5" s="1"/>
  <c r="BD13" i="7"/>
  <c r="H7" i="6" s="1"/>
  <c r="H8" s="1"/>
  <c r="C17" i="5" s="1"/>
  <c r="BC13" i="7"/>
  <c r="G7" i="6" s="1"/>
  <c r="G8" s="1"/>
  <c r="C18" i="5" s="1"/>
  <c r="BB13" i="7"/>
  <c r="F7" i="6" s="1"/>
  <c r="F8" s="1"/>
  <c r="C16" i="5" s="1"/>
  <c r="K13" i="7"/>
  <c r="I13"/>
  <c r="G13"/>
  <c r="E4"/>
  <c r="F3"/>
  <c r="G23" i="5"/>
  <c r="C33"/>
  <c r="F33" s="1"/>
  <c r="C31"/>
  <c r="G7"/>
  <c r="H24" i="3"/>
  <c r="D15" i="2"/>
  <c r="I23" i="3"/>
  <c r="G15" i="2" s="1"/>
  <c r="BE115" i="4"/>
  <c r="BD115"/>
  <c r="BC115"/>
  <c r="BB115"/>
  <c r="BA115"/>
  <c r="K115"/>
  <c r="I115"/>
  <c r="G115"/>
  <c r="B17" i="3"/>
  <c r="A17"/>
  <c r="BE117" i="4"/>
  <c r="I17" i="3" s="1"/>
  <c r="BD117" i="4"/>
  <c r="H17" i="3" s="1"/>
  <c r="BC117" i="4"/>
  <c r="G17" i="3" s="1"/>
  <c r="BB117" i="4"/>
  <c r="F17" i="3" s="1"/>
  <c r="BA117" i="4"/>
  <c r="E17" i="3" s="1"/>
  <c r="K117" i="4"/>
  <c r="I117"/>
  <c r="G117"/>
  <c r="BE111"/>
  <c r="BD111"/>
  <c r="BC111"/>
  <c r="BB111"/>
  <c r="K111"/>
  <c r="I111"/>
  <c r="G111"/>
  <c r="BA111" s="1"/>
  <c r="BA113" s="1"/>
  <c r="E16" i="3" s="1"/>
  <c r="B16"/>
  <c r="A16"/>
  <c r="BE113" i="4"/>
  <c r="I16" i="3" s="1"/>
  <c r="BD113" i="4"/>
  <c r="H16" i="3" s="1"/>
  <c r="BC113" i="4"/>
  <c r="G16" i="3" s="1"/>
  <c r="BB113" i="4"/>
  <c r="F16" i="3" s="1"/>
  <c r="K113" i="4"/>
  <c r="I113"/>
  <c r="G113"/>
  <c r="BE107"/>
  <c r="BD107"/>
  <c r="BC107"/>
  <c r="BB107"/>
  <c r="K107"/>
  <c r="I107"/>
  <c r="G107"/>
  <c r="BA107" s="1"/>
  <c r="BA109" s="1"/>
  <c r="E15" i="3" s="1"/>
  <c r="B15"/>
  <c r="A15"/>
  <c r="BE109" i="4"/>
  <c r="I15" i="3" s="1"/>
  <c r="BD109" i="4"/>
  <c r="H15" i="3" s="1"/>
  <c r="BC109" i="4"/>
  <c r="G15" i="3" s="1"/>
  <c r="BB109" i="4"/>
  <c r="F15" i="3" s="1"/>
  <c r="K109" i="4"/>
  <c r="I109"/>
  <c r="G109"/>
  <c r="BE103"/>
  <c r="BD103"/>
  <c r="BC103"/>
  <c r="BB103"/>
  <c r="K103"/>
  <c r="I103"/>
  <c r="G103"/>
  <c r="BA103" s="1"/>
  <c r="BA105" s="1"/>
  <c r="E14" i="3" s="1"/>
  <c r="B14"/>
  <c r="A14"/>
  <c r="BE105" i="4"/>
  <c r="I14" i="3" s="1"/>
  <c r="BD105" i="4"/>
  <c r="H14" i="3" s="1"/>
  <c r="BC105" i="4"/>
  <c r="G14" i="3" s="1"/>
  <c r="BB105" i="4"/>
  <c r="F14" i="3" s="1"/>
  <c r="K105" i="4"/>
  <c r="I105"/>
  <c r="G105"/>
  <c r="BE99"/>
  <c r="BD99"/>
  <c r="BC99"/>
  <c r="BB99"/>
  <c r="BA99"/>
  <c r="K99"/>
  <c r="I99"/>
  <c r="G99"/>
  <c r="B13" i="3"/>
  <c r="A13"/>
  <c r="BE101" i="4"/>
  <c r="I13" i="3" s="1"/>
  <c r="BD101" i="4"/>
  <c r="H13" i="3" s="1"/>
  <c r="BC101" i="4"/>
  <c r="G13" i="3" s="1"/>
  <c r="BB101" i="4"/>
  <c r="F13" i="3" s="1"/>
  <c r="BA101" i="4"/>
  <c r="E13" i="3" s="1"/>
  <c r="K101" i="4"/>
  <c r="I101"/>
  <c r="G101"/>
  <c r="BE95"/>
  <c r="BD95"/>
  <c r="BC95"/>
  <c r="BB95"/>
  <c r="K95"/>
  <c r="I95"/>
  <c r="G95"/>
  <c r="BA95" s="1"/>
  <c r="BA97" s="1"/>
  <c r="E12" i="3" s="1"/>
  <c r="B12"/>
  <c r="A12"/>
  <c r="BE97" i="4"/>
  <c r="I12" i="3" s="1"/>
  <c r="BD97" i="4"/>
  <c r="H12" i="3" s="1"/>
  <c r="BC97" i="4"/>
  <c r="G12" i="3" s="1"/>
  <c r="BB97" i="4"/>
  <c r="F12" i="3" s="1"/>
  <c r="K97" i="4"/>
  <c r="I97"/>
  <c r="G97"/>
  <c r="BE91"/>
  <c r="BD91"/>
  <c r="BC91"/>
  <c r="BB91"/>
  <c r="K91"/>
  <c r="I91"/>
  <c r="G91"/>
  <c r="BA91" s="1"/>
  <c r="BA93" s="1"/>
  <c r="E11" i="3" s="1"/>
  <c r="B11"/>
  <c r="A11"/>
  <c r="BE93" i="4"/>
  <c r="I11" i="3" s="1"/>
  <c r="BD93" i="4"/>
  <c r="H11" i="3" s="1"/>
  <c r="BC93" i="4"/>
  <c r="G11" i="3" s="1"/>
  <c r="BB93" i="4"/>
  <c r="F11" i="3" s="1"/>
  <c r="K93" i="4"/>
  <c r="I93"/>
  <c r="G93"/>
  <c r="BE86"/>
  <c r="BD86"/>
  <c r="BC86"/>
  <c r="BB86"/>
  <c r="K86"/>
  <c r="I86"/>
  <c r="G86"/>
  <c r="BA86" s="1"/>
  <c r="BE83"/>
  <c r="BD83"/>
  <c r="BC83"/>
  <c r="BB83"/>
  <c r="K83"/>
  <c r="I83"/>
  <c r="G83"/>
  <c r="BA83" s="1"/>
  <c r="BE80"/>
  <c r="BD80"/>
  <c r="BC80"/>
  <c r="BB80"/>
  <c r="K80"/>
  <c r="I80"/>
  <c r="G80"/>
  <c r="BA80" s="1"/>
  <c r="BE76"/>
  <c r="BD76"/>
  <c r="BC76"/>
  <c r="BB76"/>
  <c r="K76"/>
  <c r="I76"/>
  <c r="G76"/>
  <c r="BA76" s="1"/>
  <c r="BE74"/>
  <c r="BD74"/>
  <c r="BC74"/>
  <c r="BB74"/>
  <c r="K74"/>
  <c r="I74"/>
  <c r="G74"/>
  <c r="BA74" s="1"/>
  <c r="BE72"/>
  <c r="BD72"/>
  <c r="BC72"/>
  <c r="BB72"/>
  <c r="K72"/>
  <c r="I72"/>
  <c r="G72"/>
  <c r="BA72" s="1"/>
  <c r="BE70"/>
  <c r="BD70"/>
  <c r="BC70"/>
  <c r="BB70"/>
  <c r="K70"/>
  <c r="I70"/>
  <c r="G70"/>
  <c r="BA70" s="1"/>
  <c r="BE67"/>
  <c r="BD67"/>
  <c r="BC67"/>
  <c r="BB67"/>
  <c r="K67"/>
  <c r="I67"/>
  <c r="G67"/>
  <c r="BA67" s="1"/>
  <c r="BE64"/>
  <c r="BD64"/>
  <c r="BC64"/>
  <c r="BB64"/>
  <c r="K64"/>
  <c r="I64"/>
  <c r="G64"/>
  <c r="BA64" s="1"/>
  <c r="BA89" s="1"/>
  <c r="E10" i="3" s="1"/>
  <c r="B10"/>
  <c r="A10"/>
  <c r="BE89" i="4"/>
  <c r="I10" i="3" s="1"/>
  <c r="BD89" i="4"/>
  <c r="H10" i="3" s="1"/>
  <c r="BC89" i="4"/>
  <c r="G10" i="3" s="1"/>
  <c r="BB89" i="4"/>
  <c r="F10" i="3" s="1"/>
  <c r="K89" i="4"/>
  <c r="I89"/>
  <c r="G89"/>
  <c r="BE59"/>
  <c r="BD59"/>
  <c r="BC59"/>
  <c r="BB59"/>
  <c r="K59"/>
  <c r="I59"/>
  <c r="G59"/>
  <c r="BA59" s="1"/>
  <c r="BA62" s="1"/>
  <c r="E9" i="3" s="1"/>
  <c r="B9"/>
  <c r="A9"/>
  <c r="BE62" i="4"/>
  <c r="I9" i="3" s="1"/>
  <c r="BD62" i="4"/>
  <c r="H9" i="3" s="1"/>
  <c r="BC62" i="4"/>
  <c r="G9" i="3" s="1"/>
  <c r="BB62" i="4"/>
  <c r="F9" i="3" s="1"/>
  <c r="K62" i="4"/>
  <c r="I62"/>
  <c r="G62"/>
  <c r="BE53"/>
  <c r="BD53"/>
  <c r="BC53"/>
  <c r="BB53"/>
  <c r="K53"/>
  <c r="I53"/>
  <c r="G53"/>
  <c r="BA53" s="1"/>
  <c r="BE51"/>
  <c r="BD51"/>
  <c r="BC51"/>
  <c r="BB51"/>
  <c r="K51"/>
  <c r="I51"/>
  <c r="G51"/>
  <c r="BA51" s="1"/>
  <c r="BE48"/>
  <c r="BD48"/>
  <c r="BC48"/>
  <c r="BB48"/>
  <c r="K48"/>
  <c r="I48"/>
  <c r="G48"/>
  <c r="BA48" s="1"/>
  <c r="BE44"/>
  <c r="BD44"/>
  <c r="BC44"/>
  <c r="BB44"/>
  <c r="K44"/>
  <c r="I44"/>
  <c r="G44"/>
  <c r="BA44" s="1"/>
  <c r="B8" i="3"/>
  <c r="A8"/>
  <c r="BE57" i="4"/>
  <c r="I8" i="3" s="1"/>
  <c r="BD57" i="4"/>
  <c r="H8" i="3" s="1"/>
  <c r="BC57" i="4"/>
  <c r="G8" i="3" s="1"/>
  <c r="BB57" i="4"/>
  <c r="F8" i="3" s="1"/>
  <c r="K57" i="4"/>
  <c r="I57"/>
  <c r="G57"/>
  <c r="BE39"/>
  <c r="BD39"/>
  <c r="BC39"/>
  <c r="BB39"/>
  <c r="K39"/>
  <c r="I39"/>
  <c r="G39"/>
  <c r="BA39" s="1"/>
  <c r="BE36"/>
  <c r="BD36"/>
  <c r="BC36"/>
  <c r="BB36"/>
  <c r="K36"/>
  <c r="I36"/>
  <c r="G36"/>
  <c r="BA36" s="1"/>
  <c r="BE33"/>
  <c r="BD33"/>
  <c r="BC33"/>
  <c r="BB33"/>
  <c r="K33"/>
  <c r="I33"/>
  <c r="G33"/>
  <c r="BA33" s="1"/>
  <c r="BE30"/>
  <c r="BD30"/>
  <c r="BC30"/>
  <c r="BB30"/>
  <c r="K30"/>
  <c r="I30"/>
  <c r="G30"/>
  <c r="BA30" s="1"/>
  <c r="BE27"/>
  <c r="BD27"/>
  <c r="BC27"/>
  <c r="BB27"/>
  <c r="K27"/>
  <c r="I27"/>
  <c r="G27"/>
  <c r="BA27" s="1"/>
  <c r="BE25"/>
  <c r="BD25"/>
  <c r="BC25"/>
  <c r="BB25"/>
  <c r="K25"/>
  <c r="I25"/>
  <c r="G25"/>
  <c r="BA25" s="1"/>
  <c r="BE23"/>
  <c r="BD23"/>
  <c r="BC23"/>
  <c r="BB23"/>
  <c r="K23"/>
  <c r="I23"/>
  <c r="G23"/>
  <c r="BA23" s="1"/>
  <c r="BE21"/>
  <c r="BD21"/>
  <c r="BC21"/>
  <c r="BB21"/>
  <c r="K21"/>
  <c r="I21"/>
  <c r="G21"/>
  <c r="BA21" s="1"/>
  <c r="BE19"/>
  <c r="BD19"/>
  <c r="BC19"/>
  <c r="BB19"/>
  <c r="K19"/>
  <c r="I19"/>
  <c r="G19"/>
  <c r="BA19" s="1"/>
  <c r="BE17"/>
  <c r="BD17"/>
  <c r="BC17"/>
  <c r="BB17"/>
  <c r="K17"/>
  <c r="I17"/>
  <c r="G17"/>
  <c r="BA17" s="1"/>
  <c r="BE15"/>
  <c r="BD15"/>
  <c r="BC15"/>
  <c r="BB15"/>
  <c r="K15"/>
  <c r="I15"/>
  <c r="G15"/>
  <c r="BA15" s="1"/>
  <c r="BE13"/>
  <c r="BD13"/>
  <c r="BC13"/>
  <c r="BB13"/>
  <c r="K13"/>
  <c r="I13"/>
  <c r="G13"/>
  <c r="BA13" s="1"/>
  <c r="BE10"/>
  <c r="BD10"/>
  <c r="BC10"/>
  <c r="BB10"/>
  <c r="K10"/>
  <c r="I10"/>
  <c r="G10"/>
  <c r="BA10" s="1"/>
  <c r="BE8"/>
  <c r="BD8"/>
  <c r="BC8"/>
  <c r="BB8"/>
  <c r="K8"/>
  <c r="I8"/>
  <c r="G8"/>
  <c r="BA8" s="1"/>
  <c r="BA42" s="1"/>
  <c r="E7" i="3" s="1"/>
  <c r="B7"/>
  <c r="A7"/>
  <c r="BE42" i="4"/>
  <c r="I7" i="3" s="1"/>
  <c r="I18" s="1"/>
  <c r="C21" i="2" s="1"/>
  <c r="BD42" i="4"/>
  <c r="H7" i="3" s="1"/>
  <c r="H18" s="1"/>
  <c r="C17" i="2" s="1"/>
  <c r="BC42" i="4"/>
  <c r="G7" i="3" s="1"/>
  <c r="G18" s="1"/>
  <c r="C18" i="2" s="1"/>
  <c r="BB42" i="4"/>
  <c r="F7" i="3" s="1"/>
  <c r="F18" s="1"/>
  <c r="C16" i="2" s="1"/>
  <c r="K42" i="4"/>
  <c r="I42"/>
  <c r="G42"/>
  <c r="E4"/>
  <c r="F3"/>
  <c r="G23" i="2"/>
  <c r="C33"/>
  <c r="F33" s="1"/>
  <c r="C31"/>
  <c r="G7"/>
  <c r="H78" i="1"/>
  <c r="J59"/>
  <c r="I59"/>
  <c r="H59"/>
  <c r="G59"/>
  <c r="F59"/>
  <c r="H41"/>
  <c r="G41"/>
  <c r="I40"/>
  <c r="F40" s="1"/>
  <c r="I39"/>
  <c r="H38"/>
  <c r="G38"/>
  <c r="H32"/>
  <c r="G32"/>
  <c r="I31"/>
  <c r="F31" s="1"/>
  <c r="I30"/>
  <c r="H29"/>
  <c r="G29"/>
  <c r="D22"/>
  <c r="I21"/>
  <c r="I22" s="1"/>
  <c r="D20"/>
  <c r="I19"/>
  <c r="I2"/>
  <c r="G22" i="5" l="1"/>
  <c r="C19"/>
  <c r="C22" s="1"/>
  <c r="C23" s="1"/>
  <c r="F30" s="1"/>
  <c r="E56" i="1"/>
  <c r="E49"/>
  <c r="E52"/>
  <c r="E53"/>
  <c r="E57"/>
  <c r="E51"/>
  <c r="E54"/>
  <c r="E55"/>
  <c r="E58"/>
  <c r="E50"/>
  <c r="E59"/>
  <c r="I32"/>
  <c r="I41"/>
  <c r="G22" i="2"/>
  <c r="F30" i="1"/>
  <c r="F32" s="1"/>
  <c r="I20"/>
  <c r="I23" s="1"/>
  <c r="F39"/>
  <c r="F41" s="1"/>
  <c r="BA57" i="4"/>
  <c r="E8" i="3" s="1"/>
  <c r="E18" s="1"/>
  <c r="C15" i="2" s="1"/>
  <c r="C19" s="1"/>
  <c r="C22" s="1"/>
  <c r="C23" s="1"/>
  <c r="F30" s="1"/>
  <c r="F31" i="5" l="1"/>
  <c r="F34" s="1"/>
  <c r="F31" i="2"/>
  <c r="F34" s="1"/>
  <c r="J41" i="1"/>
  <c r="J39"/>
  <c r="J40"/>
  <c r="J32"/>
  <c r="J31"/>
  <c r="J30"/>
</calcChain>
</file>

<file path=xl/sharedStrings.xml><?xml version="1.0" encoding="utf-8"?>
<sst xmlns="http://schemas.openxmlformats.org/spreadsheetml/2006/main" count="577" uniqueCount="276">
  <si>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</si>
  <si>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</si>
  <si>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</si>
  <si>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</si>
  <si>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</si>
  <si>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</si>
  <si>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</si>
  <si>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</si>
  <si>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</si>
  <si>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</si>
  <si>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</si>
  <si>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</si>
  <si>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</si>
  <si>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</si>
  <si>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</si>
  <si>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</si>
  <si>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</si>
  <si>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</si>
  <si>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</si>
  <si>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</si>
  <si>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</si>
  <si>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</si>
  <si>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</si>
  <si>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</si>
  <si>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</si>
  <si>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</si>
  <si>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</si>
  <si>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</si>
  <si>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</si>
  <si>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</si>
  <si>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</si>
  <si>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</si>
  <si>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</si>
  <si>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</si>
  <si>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</si>
  <si>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</si>
  <si>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</si>
  <si>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</si>
  <si>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</si>
  <si>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</si>
  <si>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</si>
  <si>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</si>
  <si>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</si>
  <si>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</si>
  <si>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</si>
  <si>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</si>
  <si>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</si>
  <si>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</si>
  <si>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</si>
  <si>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</si>
  <si>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</si>
  <si>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</si>
  <si>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</si>
  <si>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</si>
  <si>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</si>
  <si>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</si>
  <si>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</si>
  <si>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</si>
  <si>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</si>
  <si>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</si>
  <si>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</si>
  <si>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</si>
  <si>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</si>
  <si>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</si>
  <si>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</si>
  <si>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</si>
  <si>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</si>
  <si>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</si>
  <si>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</si>
  <si>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</si>
  <si>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</si>
  <si>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</si>
  <si>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</si>
  <si>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</si>
  <si>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</si>
  <si>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</si>
  <si>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</si>
  <si>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</si>
  <si>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</si>
  <si>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</si>
  <si>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</si>
  <si>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</si>
  <si>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</si>
  <si>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</si>
  <si>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</si>
  <si>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</si>
  <si>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</si>
  <si>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</si>
  <si>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</si>
  <si>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</si>
  <si>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</si>
  <si>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</si>
  <si>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</si>
  <si>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</si>
  <si>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</si>
  <si>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</si>
  <si>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</si>
  <si>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</si>
  <si>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</si>
  <si>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</si>
  <si>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</si>
  <si>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</si>
  <si>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</si>
  <si>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212151</t>
  </si>
  <si>
    <t>Polní cesty Pacovsko, CV14 v k.ú. Vysoká Lhota</t>
  </si>
  <si>
    <t>212151 Polní cesty Pacovsko, CV14 v k.ú. Vysoká Lhota</t>
  </si>
  <si>
    <t>CV14</t>
  </si>
  <si>
    <t>Polní cesta k.ú. Vysoká Lhota</t>
  </si>
  <si>
    <t>CV14 Polní cesta k.ú. Vysoká Lhota</t>
  </si>
  <si>
    <t>822.29</t>
  </si>
  <si>
    <t>m2</t>
  </si>
  <si>
    <t>Polní cesta k.ú Vysoká Lhota</t>
  </si>
  <si>
    <t>1 Zemní práce</t>
  </si>
  <si>
    <t>111201101R00</t>
  </si>
  <si>
    <t xml:space="preserve">Odstranění křovin i s kořeny na ploše do 1000 m2 </t>
  </si>
  <si>
    <t>staničení km 0,020-0,120:2,3*100</t>
  </si>
  <si>
    <t>111201401R00</t>
  </si>
  <si>
    <t xml:space="preserve">Spálení křovin a stromů o průměru do 100 mm </t>
  </si>
  <si>
    <t>2,3*100</t>
  </si>
  <si>
    <t>122302202R00</t>
  </si>
  <si>
    <t xml:space="preserve">Odkopávky pro silnice v hor. 4 do 1000 m3 </t>
  </si>
  <si>
    <t>m3</t>
  </si>
  <si>
    <t>v hornině tř. 4 viz. kubaturní listy:1654-100</t>
  </si>
  <si>
    <t>122302209R00</t>
  </si>
  <si>
    <t xml:space="preserve">Příplatek za lepivost - odkop pro silnice v hor. 4 </t>
  </si>
  <si>
    <t>50% položky 122302202:1554/2</t>
  </si>
  <si>
    <t>122402201R00</t>
  </si>
  <si>
    <t xml:space="preserve">Odkopávky pro silnice v hor. 5 do 100 m3 </t>
  </si>
  <si>
    <t>v hornině tř. 5 viz. kubaturní listy:1654-1554</t>
  </si>
  <si>
    <t>162601102R00</t>
  </si>
  <si>
    <t xml:space="preserve">Vodorovné přemístění výkopku z hor.1-4 do 5000 m </t>
  </si>
  <si>
    <t>dle kubaturních listů:1654-22-124,8</t>
  </si>
  <si>
    <t>171201201R00</t>
  </si>
  <si>
    <t xml:space="preserve">Uložení sypaniny na skl.-modelace na výšku přes 2m </t>
  </si>
  <si>
    <t>1654-22-124,8</t>
  </si>
  <si>
    <t>199000002R00</t>
  </si>
  <si>
    <t xml:space="preserve">Poplatek za skládku horniny 1- 4 </t>
  </si>
  <si>
    <t>171101105R00</t>
  </si>
  <si>
    <t xml:space="preserve">Uložení sypaniny do násypů zhutněných na 103% PS </t>
  </si>
  <si>
    <t>dle kubaturních listů:22</t>
  </si>
  <si>
    <t>180402112R00</t>
  </si>
  <si>
    <t xml:space="preserve">Založení trávníku parkového výsevem svah do 1:2 </t>
  </si>
  <si>
    <t>1,2*1040</t>
  </si>
  <si>
    <t>00572460</t>
  </si>
  <si>
    <t>Směs travní technická balení 25 kg</t>
  </si>
  <si>
    <t>kg</t>
  </si>
  <si>
    <t>1248/50</t>
  </si>
  <si>
    <t>182101101R00</t>
  </si>
  <si>
    <t xml:space="preserve">Svahování přesátou zeminou v zářezech v hor. 1 - 4 </t>
  </si>
  <si>
    <t>175101109R00</t>
  </si>
  <si>
    <t xml:space="preserve">Příplatek za prohození sypaniny </t>
  </si>
  <si>
    <t>1248*0,1</t>
  </si>
  <si>
    <t>184818111R00</t>
  </si>
  <si>
    <t xml:space="preserve">Ošetření kořenů stromů </t>
  </si>
  <si>
    <t>kus</t>
  </si>
  <si>
    <t xml:space="preserve">Vyvětvení a tvar. ořez dřevin při H stromu do 3 m, </t>
  </si>
  <si>
    <t>7*3+9</t>
  </si>
  <si>
    <t>2</t>
  </si>
  <si>
    <t>Zakládání</t>
  </si>
  <si>
    <t>2 Zakládání</t>
  </si>
  <si>
    <t>274311116R00</t>
  </si>
  <si>
    <t xml:space="preserve">Beton prahů prostý  C 16/20 </t>
  </si>
  <si>
    <t>0,5*0,8*0,8*11</t>
  </si>
  <si>
    <t>272354111R00</t>
  </si>
  <si>
    <t xml:space="preserve">Bednění prahů - zřízení </t>
  </si>
  <si>
    <t>0,4*0,8*2*11</t>
  </si>
  <si>
    <t>272354211R00</t>
  </si>
  <si>
    <t xml:space="preserve">Bednění prahů - odstranění </t>
  </si>
  <si>
    <t>285991111U00</t>
  </si>
  <si>
    <t>Vrstva z geomříže pro přenos napětí do podloží vč. dodávky geomříže</t>
  </si>
  <si>
    <t>60*4</t>
  </si>
  <si>
    <t>4</t>
  </si>
  <si>
    <t>Vodorovné konstrukce</t>
  </si>
  <si>
    <t>4 Vodorovné konstrukce</t>
  </si>
  <si>
    <t>451571221R00</t>
  </si>
  <si>
    <t xml:space="preserve">Filtrační vrstva ze štěrkopísku tl. do 10 cm </t>
  </si>
  <si>
    <t>1,7*100</t>
  </si>
  <si>
    <t>5</t>
  </si>
  <si>
    <t>Komunikace</t>
  </si>
  <si>
    <t>5 Komunikace</t>
  </si>
  <si>
    <t>564251111R00</t>
  </si>
  <si>
    <t xml:space="preserve">Podklad ze štěrkopísku po zhutnění tloušťky 15 cm </t>
  </si>
  <si>
    <t>3563,7*1,05</t>
  </si>
  <si>
    <t>564861111R00</t>
  </si>
  <si>
    <t xml:space="preserve">Podklad ze štěrkodrti po zhutnění tloušťky 20 cm </t>
  </si>
  <si>
    <t>3394*1,05</t>
  </si>
  <si>
    <t>569831111R00</t>
  </si>
  <si>
    <t xml:space="preserve">Zpevnění krajnic štěrkodrtí tloušťky  10 cm </t>
  </si>
  <si>
    <t>0,5*2*1040</t>
  </si>
  <si>
    <t>569903311R00</t>
  </si>
  <si>
    <t xml:space="preserve">Zřízení zemních krajnic se zhutněním </t>
  </si>
  <si>
    <t>0,3*1040</t>
  </si>
  <si>
    <t>58344169</t>
  </si>
  <si>
    <t>Štěrkodrtě frakce 0-32 A</t>
  </si>
  <si>
    <t>T</t>
  </si>
  <si>
    <t>312*1,7</t>
  </si>
  <si>
    <t>574381111R00</t>
  </si>
  <si>
    <t xml:space="preserve">Makadam penetr.hrubý, kamen.hrubé z asfaltu, 9 cm </t>
  </si>
  <si>
    <t>(1040*3)+45+37+45+40+26+2,5+37+5+36,5</t>
  </si>
  <si>
    <t>573411112R00</t>
  </si>
  <si>
    <t xml:space="preserve">Nátěr penetrační (2x) </t>
  </si>
  <si>
    <t>2*3394</t>
  </si>
  <si>
    <t>596921113R00</t>
  </si>
  <si>
    <t xml:space="preserve">Kladení veget. dlaždic,lože tl. 30 mm,pl.do 500 m2 </t>
  </si>
  <si>
    <t>(0,8+0,8)*220</t>
  </si>
  <si>
    <t>592452590</t>
  </si>
  <si>
    <t>Dlažba zatravňovací  šedá  60x40x8 4,17 ks/m2</t>
  </si>
  <si>
    <t>352*4,17</t>
  </si>
  <si>
    <t>91</t>
  </si>
  <si>
    <t>Doplňující práce na komunikaci</t>
  </si>
  <si>
    <t>91 Doplňující práce na komunikaci</t>
  </si>
  <si>
    <t>912291111R00</t>
  </si>
  <si>
    <t xml:space="preserve">Osazení směrového kůlu z plastických hmot </t>
  </si>
  <si>
    <t>výjezd na komunikaci:2</t>
  </si>
  <si>
    <t>9</t>
  </si>
  <si>
    <t>Ostatní konstrukce a práce-bourání</t>
  </si>
  <si>
    <t>9 Ostatní konstrukce a práce-bourání</t>
  </si>
  <si>
    <t>56288950</t>
  </si>
  <si>
    <t>Sloupek silniční směrový barevný 1200 mm s fólií</t>
  </si>
  <si>
    <t>93</t>
  </si>
  <si>
    <t>Dokončovací práce inženýrskách staveb</t>
  </si>
  <si>
    <t>93 Dokončovací práce inženýrskách staveb</t>
  </si>
  <si>
    <t>935111211R00</t>
  </si>
  <si>
    <t xml:space="preserve">Osazení přík. žlabu do štěrkopísku z tvárnic 80 cm </t>
  </si>
  <si>
    <t>m</t>
  </si>
  <si>
    <t>staničení km 0.160-0.380:220</t>
  </si>
  <si>
    <t>59227513.A</t>
  </si>
  <si>
    <t>Žlab odvodňovací TBZ  33/65/16</t>
  </si>
  <si>
    <t>220/0,3</t>
  </si>
  <si>
    <t>938902101R00</t>
  </si>
  <si>
    <t xml:space="preserve">Čištění příkopů š. do 40 cm, objem do 0,15 m3/m </t>
  </si>
  <si>
    <t>stávající příkop:110</t>
  </si>
  <si>
    <t>99</t>
  </si>
  <si>
    <t>Přesun hmot</t>
  </si>
  <si>
    <t>99 Přesun hmot</t>
  </si>
  <si>
    <t>998225111R00</t>
  </si>
  <si>
    <t xml:space="preserve">Přesun hmot, pozemní komunikace, kryt živičný </t>
  </si>
  <si>
    <t>t</t>
  </si>
  <si>
    <t>23-M</t>
  </si>
  <si>
    <t>Montáže potrubí</t>
  </si>
  <si>
    <t>23-M Montáže potrubí</t>
  </si>
  <si>
    <t>230230082R00</t>
  </si>
  <si>
    <t xml:space="preserve">Čištění potrubí propustku, DN 600 </t>
  </si>
  <si>
    <t>stávající propustek:12</t>
  </si>
  <si>
    <t>GZS</t>
  </si>
  <si>
    <t>Ministerstvo zemědělství ČR, PÚ Pelhřimov</t>
  </si>
  <si>
    <t>PROfi Jihlava spol. s r.o.</t>
  </si>
  <si>
    <t>CV14 Polní cesta k.ú Vysoká Lhota</t>
  </si>
  <si>
    <t>CV14 001</t>
  </si>
  <si>
    <t>Přípravné a přidružené práce</t>
  </si>
  <si>
    <t>CV14 001 Přípravné a přidružené práce</t>
  </si>
  <si>
    <t>001</t>
  </si>
  <si>
    <t>11</t>
  </si>
  <si>
    <t>11 Přípravné a přidružené práce</t>
  </si>
  <si>
    <t>1001</t>
  </si>
  <si>
    <t xml:space="preserve">Vytyčení stavby </t>
  </si>
  <si>
    <t>hm</t>
  </si>
  <si>
    <t>1002</t>
  </si>
  <si>
    <t xml:space="preserve">Geologický průzkum </t>
  </si>
  <si>
    <t>soub</t>
  </si>
  <si>
    <t>1003</t>
  </si>
  <si>
    <t xml:space="preserve">Vytyčení a ochrana stáv. inž. sítí </t>
  </si>
  <si>
    <t>1004</t>
  </si>
  <si>
    <t>Zaměření skutečného provedení stavby + dokumentace skut. prov.</t>
  </si>
  <si>
    <t>1010</t>
  </si>
  <si>
    <t xml:space="preserve">Náklady na revize, měření a předepsané zkoušky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</si>
  <si>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</si>
  <si>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</si>
  <si>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</si>
  <si>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</si>
  <si>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</si>
  <si>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</si>
  <si>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</si>
  <si>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</si>
  <si>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001 Přípravné a přidružené práce</t>
  </si>
  <si>
    <t>Slepý rozpočet stavby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</si>
</sst>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79"/>
  <sheetViews>
    <sheetView showGridLines="0" tabSelected="1" topLeftCell="B49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275</v>
      </c>
      <c r="E2" s="5"/>
      <c r="F2" s="4"/>
      <c r="G2" s="6"/>
      <c r="H2" s="7" t="s">
        <v>0</v>
      </c>
      <c r="I2" s="8">
        <f ca="1">TODAY()</f>
        <v>41239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103</v>
      </c>
      <c r="E5" s="13" t="s">
        <v>104</v>
      </c>
      <c r="F5" s="14"/>
      <c r="G5" s="15"/>
      <c r="H5" s="14"/>
      <c r="I5" s="15"/>
      <c r="O5" s="8"/>
    </row>
    <row r="7" spans="2:15">
      <c r="C7" s="16" t="s">
        <v>3</v>
      </c>
      <c r="D7" s="17" t="s">
        <v>245</v>
      </c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14</v>
      </c>
      <c r="E19" s="31" t="s">
        <v>12</v>
      </c>
      <c r="F19" s="32"/>
      <c r="G19" s="33"/>
      <c r="H19" s="33"/>
      <c r="I19" s="34">
        <f>ROUND(G32,0)</f>
        <v>0</v>
      </c>
      <c r="J19" s="35"/>
      <c r="K19" s="36"/>
    </row>
    <row r="20" spans="2:12">
      <c r="B20" s="28" t="s">
        <v>13</v>
      </c>
      <c r="C20" s="29"/>
      <c r="D20" s="30">
        <f>SazbaDPH1</f>
        <v>14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20</v>
      </c>
      <c r="E21" s="31" t="s">
        <v>12</v>
      </c>
      <c r="F21" s="37"/>
      <c r="G21" s="38"/>
      <c r="H21" s="38"/>
      <c r="I21" s="39">
        <f>ROUND(H32,0)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20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14 %</v>
      </c>
      <c r="H29" s="58" t="str">
        <f>CONCATENATE("Základ DPH ",SazbaDPH2," %")</f>
        <v>Základ DPH 20 %</v>
      </c>
      <c r="I29" s="58" t="s">
        <v>18</v>
      </c>
      <c r="J29" s="58" t="s">
        <v>12</v>
      </c>
    </row>
    <row r="30" spans="2:12">
      <c r="B30" s="60" t="s">
        <v>106</v>
      </c>
      <c r="C30" s="61" t="s">
        <v>107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1" si="0">(G30*SazbaDPH1)/100+(H30*SazbaDPH2)/100</f>
        <v>0</v>
      </c>
      <c r="J30" s="67" t="str">
        <f t="shared" ref="J30:J31" si="1">IF(CelkemObjekty=0,"",F30/CelkemObjekty*100)</f>
        <v/>
      </c>
    </row>
    <row r="31" spans="2:12">
      <c r="B31" s="68" t="s">
        <v>248</v>
      </c>
      <c r="C31" s="69" t="s">
        <v>249</v>
      </c>
      <c r="D31" s="70"/>
      <c r="E31" s="71"/>
      <c r="F31" s="72">
        <f t="shared" ref="F31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 ht="17.25" customHeight="1">
      <c r="B32" s="75" t="s">
        <v>19</v>
      </c>
      <c r="C32" s="76"/>
      <c r="D32" s="77"/>
      <c r="E32" s="78"/>
      <c r="F32" s="79">
        <f>SUM(F30:F31)</f>
        <v>0</v>
      </c>
      <c r="G32" s="79">
        <f>SUM(G30:G31)</f>
        <v>0</v>
      </c>
      <c r="H32" s="79">
        <f>SUM(H30:H31)</f>
        <v>0</v>
      </c>
      <c r="I32" s="79">
        <f>SUM(I30:I31)</f>
        <v>0</v>
      </c>
      <c r="J32" s="80" t="str">
        <f t="shared" ref="J32" si="3">IF(CelkemObjekty=0,"",F32/CelkemObjekty*100)</f>
        <v/>
      </c>
    </row>
    <row r="33" spans="2:11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9.75" customHeight="1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7.5" customHeight="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18">
      <c r="B36" s="13" t="s">
        <v>20</v>
      </c>
      <c r="C36" s="53"/>
      <c r="D36" s="53"/>
      <c r="E36" s="53"/>
      <c r="F36" s="53"/>
      <c r="G36" s="53"/>
      <c r="H36" s="53"/>
      <c r="I36" s="53"/>
      <c r="J36" s="53"/>
      <c r="K36" s="81"/>
    </row>
    <row r="37" spans="2:11">
      <c r="K37" s="81"/>
    </row>
    <row r="38" spans="2:11" ht="25.5">
      <c r="B38" s="82" t="s">
        <v>21</v>
      </c>
      <c r="C38" s="83" t="s">
        <v>22</v>
      </c>
      <c r="D38" s="56"/>
      <c r="E38" s="57"/>
      <c r="F38" s="58" t="s">
        <v>17</v>
      </c>
      <c r="G38" s="59" t="str">
        <f>CONCATENATE("Základ DPH ",SazbaDPH1," %")</f>
        <v>Základ DPH 14 %</v>
      </c>
      <c r="H38" s="58" t="str">
        <f>CONCATENATE("Základ DPH ",SazbaDPH2," %")</f>
        <v>Základ DPH 20 %</v>
      </c>
      <c r="I38" s="59" t="s">
        <v>18</v>
      </c>
      <c r="J38" s="58" t="s">
        <v>12</v>
      </c>
    </row>
    <row r="39" spans="2:11">
      <c r="B39" s="84" t="s">
        <v>106</v>
      </c>
      <c r="C39" s="85" t="s">
        <v>247</v>
      </c>
      <c r="D39" s="62"/>
      <c r="E39" s="63"/>
      <c r="F39" s="64">
        <f>G39+H39+I39</f>
        <v>0</v>
      </c>
      <c r="G39" s="65">
        <v>0</v>
      </c>
      <c r="H39" s="66">
        <v>0</v>
      </c>
      <c r="I39" s="73">
        <f t="shared" ref="I39:I40" si="4">(G39*SazbaDPH1)/100+(H39*SazbaDPH2)/100</f>
        <v>0</v>
      </c>
      <c r="J39" s="67" t="str">
        <f t="shared" ref="J39:J40" si="5">IF(CelkemObjekty=0,"",F39/CelkemObjekty*100)</f>
        <v/>
      </c>
    </row>
    <row r="40" spans="2:11">
      <c r="B40" s="86" t="s">
        <v>248</v>
      </c>
      <c r="C40" s="87" t="s">
        <v>274</v>
      </c>
      <c r="D40" s="70"/>
      <c r="E40" s="71"/>
      <c r="F40" s="72">
        <f t="shared" ref="F40" si="6">G40+H40+I40</f>
        <v>0</v>
      </c>
      <c r="G40" s="73">
        <v>0</v>
      </c>
      <c r="H40" s="74">
        <v>0</v>
      </c>
      <c r="I40" s="73">
        <f t="shared" si="4"/>
        <v>0</v>
      </c>
      <c r="J40" s="67" t="str">
        <f t="shared" si="5"/>
        <v/>
      </c>
    </row>
    <row r="41" spans="2:11">
      <c r="B41" s="75" t="s">
        <v>19</v>
      </c>
      <c r="C41" s="76"/>
      <c r="D41" s="77"/>
      <c r="E41" s="78"/>
      <c r="F41" s="79">
        <f>SUM(F39:F40)</f>
        <v>0</v>
      </c>
      <c r="G41" s="88">
        <f>SUM(G39:G40)</f>
        <v>0</v>
      </c>
      <c r="H41" s="79">
        <f>SUM(H39:H40)</f>
        <v>0</v>
      </c>
      <c r="I41" s="88">
        <f>SUM(I39:I40)</f>
        <v>0</v>
      </c>
      <c r="J41" s="80" t="str">
        <f t="shared" ref="J41" si="7">IF(CelkemObjekty=0,"",F41/CelkemObjekty*100)</f>
        <v/>
      </c>
    </row>
    <row r="42" spans="2:11" ht="9" customHeight="1"/>
    <row r="43" spans="2:11" ht="6" customHeight="1"/>
    <row r="44" spans="2:11" ht="3" customHeight="1"/>
    <row r="45" spans="2:11" ht="6.75" customHeight="1"/>
    <row r="46" spans="2:11" ht="20.25" customHeight="1">
      <c r="B46" s="13" t="s">
        <v>23</v>
      </c>
      <c r="C46" s="53"/>
      <c r="D46" s="53"/>
      <c r="E46" s="53"/>
      <c r="F46" s="53"/>
      <c r="G46" s="53"/>
      <c r="H46" s="53"/>
      <c r="I46" s="53"/>
      <c r="J46" s="53"/>
    </row>
    <row r="47" spans="2:11" ht="9" customHeight="1"/>
    <row r="48" spans="2:11">
      <c r="B48" s="55" t="s">
        <v>24</v>
      </c>
      <c r="C48" s="56"/>
      <c r="D48" s="56"/>
      <c r="E48" s="58" t="s">
        <v>12</v>
      </c>
      <c r="F48" s="58" t="s">
        <v>25</v>
      </c>
      <c r="G48" s="59" t="s">
        <v>26</v>
      </c>
      <c r="H48" s="58" t="s">
        <v>27</v>
      </c>
      <c r="I48" s="59" t="s">
        <v>28</v>
      </c>
      <c r="J48" s="89" t="s">
        <v>29</v>
      </c>
    </row>
    <row r="49" spans="2:10">
      <c r="B49" s="60" t="s">
        <v>98</v>
      </c>
      <c r="C49" s="61" t="s">
        <v>99</v>
      </c>
      <c r="D49" s="62"/>
      <c r="E49" s="90" t="str">
        <f>IF(SUM(SoucetDilu)=0,"",SUM(F49:J49)/SUM(SoucetDilu)*100)</f>
        <v/>
      </c>
      <c r="F49" s="66">
        <v>0</v>
      </c>
      <c r="G49" s="65">
        <v>0</v>
      </c>
      <c r="H49" s="66">
        <v>0</v>
      </c>
      <c r="I49" s="65">
        <v>0</v>
      </c>
      <c r="J49" s="66">
        <v>0</v>
      </c>
    </row>
    <row r="50" spans="2:10">
      <c r="B50" s="68" t="s">
        <v>252</v>
      </c>
      <c r="C50" s="69" t="s">
        <v>249</v>
      </c>
      <c r="D50" s="70"/>
      <c r="E50" s="91" t="str">
        <f>IF(SUM(SoucetDilu)=0,"",SUM(F50:J50)/SUM(SoucetDilu)*100)</f>
        <v/>
      </c>
      <c r="F50" s="74">
        <v>0</v>
      </c>
      <c r="G50" s="73">
        <v>0</v>
      </c>
      <c r="H50" s="74">
        <v>0</v>
      </c>
      <c r="I50" s="73">
        <v>0</v>
      </c>
      <c r="J50" s="74">
        <v>0</v>
      </c>
    </row>
    <row r="51" spans="2:10">
      <c r="B51" s="68" t="s">
        <v>157</v>
      </c>
      <c r="C51" s="69" t="s">
        <v>158</v>
      </c>
      <c r="D51" s="70"/>
      <c r="E51" s="91" t="str">
        <f>IF(SUM(SoucetDilu)=0,"",SUM(F51:J51)/SUM(SoucetDilu)*100)</f>
        <v/>
      </c>
      <c r="F51" s="74">
        <v>0</v>
      </c>
      <c r="G51" s="73">
        <v>0</v>
      </c>
      <c r="H51" s="74">
        <v>0</v>
      </c>
      <c r="I51" s="73">
        <v>0</v>
      </c>
      <c r="J51" s="74">
        <v>0</v>
      </c>
    </row>
    <row r="52" spans="2:10">
      <c r="B52" s="68" t="s">
        <v>238</v>
      </c>
      <c r="C52" s="69" t="s">
        <v>239</v>
      </c>
      <c r="D52" s="70"/>
      <c r="E52" s="91" t="str">
        <f>IF(SUM(SoucetDilu)=0,"",SUM(F52:J52)/SUM(SoucetDilu)*100)</f>
        <v/>
      </c>
      <c r="F52" s="74">
        <v>0</v>
      </c>
      <c r="G52" s="73">
        <v>0</v>
      </c>
      <c r="H52" s="74">
        <v>0</v>
      </c>
      <c r="I52" s="73">
        <v>0</v>
      </c>
      <c r="J52" s="74">
        <v>0</v>
      </c>
    </row>
    <row r="53" spans="2:10">
      <c r="B53" s="68" t="s">
        <v>171</v>
      </c>
      <c r="C53" s="69" t="s">
        <v>172</v>
      </c>
      <c r="D53" s="70"/>
      <c r="E53" s="91" t="str">
        <f>IF(SUM(SoucetDilu)=0,"",SUM(F53:J53)/SUM(SoucetDilu)*100)</f>
        <v/>
      </c>
      <c r="F53" s="74">
        <v>0</v>
      </c>
      <c r="G53" s="73">
        <v>0</v>
      </c>
      <c r="H53" s="74">
        <v>0</v>
      </c>
      <c r="I53" s="73">
        <v>0</v>
      </c>
      <c r="J53" s="74">
        <v>0</v>
      </c>
    </row>
    <row r="54" spans="2:10">
      <c r="B54" s="68" t="s">
        <v>177</v>
      </c>
      <c r="C54" s="69" t="s">
        <v>178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214</v>
      </c>
      <c r="C55" s="69" t="s">
        <v>215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208</v>
      </c>
      <c r="C56" s="69" t="s">
        <v>209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219</v>
      </c>
      <c r="C57" s="69" t="s">
        <v>220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232</v>
      </c>
      <c r="C58" s="69" t="s">
        <v>233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75" t="s">
        <v>19</v>
      </c>
      <c r="C59" s="76"/>
      <c r="D59" s="77"/>
      <c r="E59" s="92" t="str">
        <f t="shared" ref="E59" si="8">IF(SUM(SoucetDilu)=0,"",SUM(F59:J59)/SUM(SoucetDilu)*100)</f>
        <v/>
      </c>
      <c r="F59" s="79">
        <f>SUM(F49:F58)</f>
        <v>0</v>
      </c>
      <c r="G59" s="88">
        <f>SUM(G49:G58)</f>
        <v>0</v>
      </c>
      <c r="H59" s="79">
        <f>SUM(H49:H58)</f>
        <v>0</v>
      </c>
      <c r="I59" s="88">
        <f>SUM(I49:I58)</f>
        <v>0</v>
      </c>
      <c r="J59" s="79">
        <f>SUM(J49:J58)</f>
        <v>0</v>
      </c>
    </row>
    <row r="61" spans="2:10" ht="2.25" customHeight="1"/>
    <row r="62" spans="2:10" ht="1.5" customHeight="1"/>
    <row r="63" spans="2:10" ht="0.75" customHeight="1"/>
    <row r="64" spans="2:10" ht="0.75" customHeight="1"/>
    <row r="65" spans="2:10" ht="0.75" customHeight="1"/>
    <row r="66" spans="2:10" ht="18">
      <c r="B66" s="13" t="s">
        <v>30</v>
      </c>
      <c r="C66" s="53"/>
      <c r="D66" s="53"/>
      <c r="E66" s="53"/>
      <c r="F66" s="53"/>
      <c r="G66" s="53"/>
      <c r="H66" s="53"/>
      <c r="I66" s="53"/>
      <c r="J66" s="53"/>
    </row>
    <row r="68" spans="2:10">
      <c r="B68" s="55" t="s">
        <v>31</v>
      </c>
      <c r="C68" s="56"/>
      <c r="D68" s="56"/>
      <c r="E68" s="93"/>
      <c r="F68" s="94"/>
      <c r="G68" s="59"/>
      <c r="H68" s="58" t="s">
        <v>17</v>
      </c>
      <c r="I68" s="1"/>
      <c r="J68" s="1"/>
    </row>
    <row r="69" spans="2:10">
      <c r="B69" s="60" t="s">
        <v>244</v>
      </c>
      <c r="C69" s="61"/>
      <c r="D69" s="62"/>
      <c r="E69" s="95"/>
      <c r="F69" s="96"/>
      <c r="G69" s="65"/>
      <c r="H69" s="66">
        <v>0</v>
      </c>
      <c r="I69" s="1"/>
      <c r="J69" s="1"/>
    </row>
    <row r="70" spans="2:10">
      <c r="B70" s="68" t="s">
        <v>266</v>
      </c>
      <c r="C70" s="69"/>
      <c r="D70" s="70"/>
      <c r="E70" s="97"/>
      <c r="F70" s="98"/>
      <c r="G70" s="73"/>
      <c r="H70" s="74">
        <v>0</v>
      </c>
      <c r="I70" s="1"/>
      <c r="J70" s="1"/>
    </row>
    <row r="71" spans="2:10">
      <c r="B71" s="68" t="s">
        <v>267</v>
      </c>
      <c r="C71" s="69"/>
      <c r="D71" s="70"/>
      <c r="E71" s="97"/>
      <c r="F71" s="98"/>
      <c r="G71" s="73"/>
      <c r="H71" s="74">
        <v>0</v>
      </c>
      <c r="I71" s="1"/>
      <c r="J71" s="1"/>
    </row>
    <row r="72" spans="2:10">
      <c r="B72" s="68" t="s">
        <v>268</v>
      </c>
      <c r="C72" s="69"/>
      <c r="D72" s="70"/>
      <c r="E72" s="97"/>
      <c r="F72" s="98"/>
      <c r="G72" s="73"/>
      <c r="H72" s="74">
        <v>0</v>
      </c>
      <c r="I72" s="1"/>
      <c r="J72" s="1"/>
    </row>
    <row r="73" spans="2:10">
      <c r="B73" s="68" t="s">
        <v>269</v>
      </c>
      <c r="C73" s="69"/>
      <c r="D73" s="70"/>
      <c r="E73" s="97"/>
      <c r="F73" s="98"/>
      <c r="G73" s="73"/>
      <c r="H73" s="74">
        <v>0</v>
      </c>
      <c r="I73" s="1"/>
      <c r="J73" s="1"/>
    </row>
    <row r="74" spans="2:10">
      <c r="B74" s="68" t="s">
        <v>270</v>
      </c>
      <c r="C74" s="69"/>
      <c r="D74" s="70"/>
      <c r="E74" s="97"/>
      <c r="F74" s="98"/>
      <c r="G74" s="73"/>
      <c r="H74" s="74">
        <v>0</v>
      </c>
      <c r="I74" s="1"/>
      <c r="J74" s="1"/>
    </row>
    <row r="75" spans="2:10">
      <c r="B75" s="68" t="s">
        <v>271</v>
      </c>
      <c r="C75" s="69"/>
      <c r="D75" s="70"/>
      <c r="E75" s="97"/>
      <c r="F75" s="98"/>
      <c r="G75" s="73"/>
      <c r="H75" s="74">
        <v>0</v>
      </c>
      <c r="I75" s="1"/>
      <c r="J75" s="1"/>
    </row>
    <row r="76" spans="2:10">
      <c r="B76" s="68" t="s">
        <v>272</v>
      </c>
      <c r="C76" s="69"/>
      <c r="D76" s="70"/>
      <c r="E76" s="97"/>
      <c r="F76" s="98"/>
      <c r="G76" s="73"/>
      <c r="H76" s="74">
        <v>0</v>
      </c>
      <c r="I76" s="1"/>
      <c r="J76" s="1"/>
    </row>
    <row r="77" spans="2:10">
      <c r="B77" s="68" t="s">
        <v>273</v>
      </c>
      <c r="C77" s="69"/>
      <c r="D77" s="70"/>
      <c r="E77" s="97"/>
      <c r="F77" s="98"/>
      <c r="G77" s="73"/>
      <c r="H77" s="74">
        <v>0</v>
      </c>
      <c r="I77" s="1"/>
      <c r="J77" s="1"/>
    </row>
    <row r="78" spans="2:10">
      <c r="B78" s="75" t="s">
        <v>19</v>
      </c>
      <c r="C78" s="76"/>
      <c r="D78" s="77"/>
      <c r="E78" s="99"/>
      <c r="F78" s="100"/>
      <c r="G78" s="88"/>
      <c r="H78" s="79">
        <f>SUM(H69:H77)</f>
        <v>0</v>
      </c>
      <c r="I78" s="1"/>
      <c r="J78" s="1"/>
    </row>
    <row r="79" spans="2:10">
      <c r="I79" s="1"/>
      <c r="J79" s="1"/>
    </row>
  </sheetData>
  <sortState ref="B831:K840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10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106</v>
      </c>
      <c r="D2" s="105" t="s">
        <v>111</v>
      </c>
      <c r="E2" s="106"/>
      <c r="F2" s="107" t="s">
        <v>33</v>
      </c>
      <c r="G2" s="108" t="s">
        <v>109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106</v>
      </c>
      <c r="B5" s="118"/>
      <c r="C5" s="119" t="s">
        <v>107</v>
      </c>
      <c r="D5" s="120"/>
      <c r="E5" s="118"/>
      <c r="F5" s="113" t="s">
        <v>36</v>
      </c>
      <c r="G5" s="114" t="s">
        <v>110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246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245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'CV14 CV14 Rek'!E18</f>
        <v>0</v>
      </c>
      <c r="D15" s="160" t="str">
        <f>'CV14 CV14 Rek'!A23</f>
        <v>GZS</v>
      </c>
      <c r="E15" s="161"/>
      <c r="F15" s="162"/>
      <c r="G15" s="159">
        <f>'CV14 CV14 Rek'!I23</f>
        <v>0</v>
      </c>
    </row>
    <row r="16" spans="1:57" ht="15.95" customHeight="1">
      <c r="A16" s="157" t="s">
        <v>52</v>
      </c>
      <c r="B16" s="158" t="s">
        <v>53</v>
      </c>
      <c r="C16" s="159">
        <f>'CV14 CV14 Rek'!F18</f>
        <v>0</v>
      </c>
      <c r="D16" s="109"/>
      <c r="E16" s="163"/>
      <c r="F16" s="164"/>
      <c r="G16" s="159"/>
    </row>
    <row r="17" spans="1:7" ht="15.95" customHeight="1">
      <c r="A17" s="157" t="s">
        <v>54</v>
      </c>
      <c r="B17" s="158" t="s">
        <v>55</v>
      </c>
      <c r="C17" s="159">
        <f>'CV14 CV14 Rek'!H18</f>
        <v>0</v>
      </c>
      <c r="D17" s="109"/>
      <c r="E17" s="163"/>
      <c r="F17" s="164"/>
      <c r="G17" s="159"/>
    </row>
    <row r="18" spans="1:7" ht="15.95" customHeight="1">
      <c r="A18" s="165" t="s">
        <v>56</v>
      </c>
      <c r="B18" s="166" t="s">
        <v>57</v>
      </c>
      <c r="C18" s="159">
        <f>'CV14 CV14 Rek'!G18</f>
        <v>0</v>
      </c>
      <c r="D18" s="109"/>
      <c r="E18" s="163"/>
      <c r="F18" s="164"/>
      <c r="G18" s="159"/>
    </row>
    <row r="19" spans="1:7" ht="15.95" customHeight="1">
      <c r="A19" s="167" t="s">
        <v>58</v>
      </c>
      <c r="B19" s="158"/>
      <c r="C19" s="159">
        <f>SUM(C15:C18)</f>
        <v>0</v>
      </c>
      <c r="D19" s="109"/>
      <c r="E19" s="163"/>
      <c r="F19" s="164"/>
      <c r="G19" s="159"/>
    </row>
    <row r="20" spans="1:7" ht="15.95" customHeight="1">
      <c r="A20" s="167"/>
      <c r="B20" s="158"/>
      <c r="C20" s="159"/>
      <c r="D20" s="109"/>
      <c r="E20" s="163"/>
      <c r="F20" s="164"/>
      <c r="G20" s="159"/>
    </row>
    <row r="21" spans="1:7" ht="15.95" customHeight="1">
      <c r="A21" s="167" t="s">
        <v>29</v>
      </c>
      <c r="B21" s="158"/>
      <c r="C21" s="159">
        <f>'CV14 CV14 Rek'!I18</f>
        <v>0</v>
      </c>
      <c r="D21" s="109"/>
      <c r="E21" s="163"/>
      <c r="F21" s="164"/>
      <c r="G21" s="159"/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'CV14 CV14 Rek'!H24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20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20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106</v>
      </c>
      <c r="I1" s="212"/>
    </row>
    <row r="2" spans="1:9" ht="13.5" thickBot="1">
      <c r="A2" s="213" t="s">
        <v>76</v>
      </c>
      <c r="B2" s="214"/>
      <c r="C2" s="215" t="s">
        <v>108</v>
      </c>
      <c r="D2" s="216"/>
      <c r="E2" s="217"/>
      <c r="F2" s="216"/>
      <c r="G2" s="218" t="s">
        <v>111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'CV14 CV14 Pol'!B7</f>
        <v>1</v>
      </c>
      <c r="B7" s="70" t="str">
        <f>'CV14 CV14 Pol'!C7</f>
        <v>Zemní práce</v>
      </c>
      <c r="D7" s="230"/>
      <c r="E7" s="333">
        <f>'CV14 CV14 Pol'!BA42</f>
        <v>0</v>
      </c>
      <c r="F7" s="334">
        <f>'CV14 CV14 Pol'!BB42</f>
        <v>0</v>
      </c>
      <c r="G7" s="334">
        <f>'CV14 CV14 Pol'!BC42</f>
        <v>0</v>
      </c>
      <c r="H7" s="334">
        <f>'CV14 CV14 Pol'!BD42</f>
        <v>0</v>
      </c>
      <c r="I7" s="335">
        <f>'CV14 CV14 Pol'!BE42</f>
        <v>0</v>
      </c>
    </row>
    <row r="8" spans="1:9" s="137" customFormat="1">
      <c r="A8" s="332" t="str">
        <f>'CV14 CV14 Pol'!B43</f>
        <v>2</v>
      </c>
      <c r="B8" s="70" t="str">
        <f>'CV14 CV14 Pol'!C43</f>
        <v>Zakládání</v>
      </c>
      <c r="D8" s="230"/>
      <c r="E8" s="333">
        <f>'CV14 CV14 Pol'!BA57</f>
        <v>0</v>
      </c>
      <c r="F8" s="334">
        <f>'CV14 CV14 Pol'!BB57</f>
        <v>0</v>
      </c>
      <c r="G8" s="334">
        <f>'CV14 CV14 Pol'!BC57</f>
        <v>0</v>
      </c>
      <c r="H8" s="334">
        <f>'CV14 CV14 Pol'!BD57</f>
        <v>0</v>
      </c>
      <c r="I8" s="335">
        <f>'CV14 CV14 Pol'!BE57</f>
        <v>0</v>
      </c>
    </row>
    <row r="9" spans="1:9" s="137" customFormat="1">
      <c r="A9" s="332" t="str">
        <f>'CV14 CV14 Pol'!B58</f>
        <v>4</v>
      </c>
      <c r="B9" s="70" t="str">
        <f>'CV14 CV14 Pol'!C58</f>
        <v>Vodorovné konstrukce</v>
      </c>
      <c r="D9" s="230"/>
      <c r="E9" s="333">
        <f>'CV14 CV14 Pol'!BA62</f>
        <v>0</v>
      </c>
      <c r="F9" s="334">
        <f>'CV14 CV14 Pol'!BB62</f>
        <v>0</v>
      </c>
      <c r="G9" s="334">
        <f>'CV14 CV14 Pol'!BC62</f>
        <v>0</v>
      </c>
      <c r="H9" s="334">
        <f>'CV14 CV14 Pol'!BD62</f>
        <v>0</v>
      </c>
      <c r="I9" s="335">
        <f>'CV14 CV14 Pol'!BE62</f>
        <v>0</v>
      </c>
    </row>
    <row r="10" spans="1:9" s="137" customFormat="1">
      <c r="A10" s="332" t="str">
        <f>'CV14 CV14 Pol'!B63</f>
        <v>5</v>
      </c>
      <c r="B10" s="70" t="str">
        <f>'CV14 CV14 Pol'!C63</f>
        <v>Komunikace</v>
      </c>
      <c r="D10" s="230"/>
      <c r="E10" s="333">
        <f>'CV14 CV14 Pol'!BA89</f>
        <v>0</v>
      </c>
      <c r="F10" s="334">
        <f>'CV14 CV14 Pol'!BB89</f>
        <v>0</v>
      </c>
      <c r="G10" s="334">
        <f>'CV14 CV14 Pol'!BC89</f>
        <v>0</v>
      </c>
      <c r="H10" s="334">
        <f>'CV14 CV14 Pol'!BD89</f>
        <v>0</v>
      </c>
      <c r="I10" s="335">
        <f>'CV14 CV14 Pol'!BE89</f>
        <v>0</v>
      </c>
    </row>
    <row r="11" spans="1:9" s="137" customFormat="1">
      <c r="A11" s="332" t="str">
        <f>'CV14 CV14 Pol'!B90</f>
        <v>91</v>
      </c>
      <c r="B11" s="70" t="str">
        <f>'CV14 CV14 Pol'!C90</f>
        <v>Doplňující práce na komunikaci</v>
      </c>
      <c r="D11" s="230"/>
      <c r="E11" s="333">
        <f>'CV14 CV14 Pol'!BA93</f>
        <v>0</v>
      </c>
      <c r="F11" s="334">
        <f>'CV14 CV14 Pol'!BB93</f>
        <v>0</v>
      </c>
      <c r="G11" s="334">
        <f>'CV14 CV14 Pol'!BC93</f>
        <v>0</v>
      </c>
      <c r="H11" s="334">
        <f>'CV14 CV14 Pol'!BD93</f>
        <v>0</v>
      </c>
      <c r="I11" s="335">
        <f>'CV14 CV14 Pol'!BE93</f>
        <v>0</v>
      </c>
    </row>
    <row r="12" spans="1:9" s="137" customFormat="1">
      <c r="A12" s="332" t="str">
        <f>'CV14 CV14 Pol'!B94</f>
        <v>9</v>
      </c>
      <c r="B12" s="70" t="str">
        <f>'CV14 CV14 Pol'!C94</f>
        <v>Ostatní konstrukce a práce-bourání</v>
      </c>
      <c r="D12" s="230"/>
      <c r="E12" s="333">
        <f>'CV14 CV14 Pol'!BA97</f>
        <v>0</v>
      </c>
      <c r="F12" s="334">
        <f>'CV14 CV14 Pol'!BB97</f>
        <v>0</v>
      </c>
      <c r="G12" s="334">
        <f>'CV14 CV14 Pol'!BC97</f>
        <v>0</v>
      </c>
      <c r="H12" s="334">
        <f>'CV14 CV14 Pol'!BD97</f>
        <v>0</v>
      </c>
      <c r="I12" s="335">
        <f>'CV14 CV14 Pol'!BE97</f>
        <v>0</v>
      </c>
    </row>
    <row r="13" spans="1:9" s="137" customFormat="1">
      <c r="A13" s="332" t="str">
        <f>'CV14 CV14 Pol'!B98</f>
        <v>93</v>
      </c>
      <c r="B13" s="70" t="str">
        <f>'CV14 CV14 Pol'!C98</f>
        <v>Dokončovací práce inženýrskách staveb</v>
      </c>
      <c r="D13" s="230"/>
      <c r="E13" s="333">
        <f>'CV14 CV14 Pol'!BA101</f>
        <v>0</v>
      </c>
      <c r="F13" s="334">
        <f>'CV14 CV14 Pol'!BB101</f>
        <v>0</v>
      </c>
      <c r="G13" s="334">
        <f>'CV14 CV14 Pol'!BC101</f>
        <v>0</v>
      </c>
      <c r="H13" s="334">
        <f>'CV14 CV14 Pol'!BD101</f>
        <v>0</v>
      </c>
      <c r="I13" s="335">
        <f>'CV14 CV14 Pol'!BE101</f>
        <v>0</v>
      </c>
    </row>
    <row r="14" spans="1:9" s="137" customFormat="1">
      <c r="A14" s="332" t="str">
        <f>'CV14 CV14 Pol'!B102</f>
        <v>9</v>
      </c>
      <c r="B14" s="70" t="str">
        <f>'CV14 CV14 Pol'!C102</f>
        <v>Ostatní konstrukce a práce-bourání</v>
      </c>
      <c r="D14" s="230"/>
      <c r="E14" s="333">
        <f>'CV14 CV14 Pol'!BA105</f>
        <v>0</v>
      </c>
      <c r="F14" s="334">
        <f>'CV14 CV14 Pol'!BB105</f>
        <v>0</v>
      </c>
      <c r="G14" s="334">
        <f>'CV14 CV14 Pol'!BC105</f>
        <v>0</v>
      </c>
      <c r="H14" s="334">
        <f>'CV14 CV14 Pol'!BD105</f>
        <v>0</v>
      </c>
      <c r="I14" s="335">
        <f>'CV14 CV14 Pol'!BE105</f>
        <v>0</v>
      </c>
    </row>
    <row r="15" spans="1:9" s="137" customFormat="1">
      <c r="A15" s="332" t="str">
        <f>'CV14 CV14 Pol'!B106</f>
        <v>93</v>
      </c>
      <c r="B15" s="70" t="str">
        <f>'CV14 CV14 Pol'!C106</f>
        <v>Dokončovací práce inženýrskách staveb</v>
      </c>
      <c r="D15" s="230"/>
      <c r="E15" s="333">
        <f>'CV14 CV14 Pol'!BA109</f>
        <v>0</v>
      </c>
      <c r="F15" s="334">
        <f>'CV14 CV14 Pol'!BB109</f>
        <v>0</v>
      </c>
      <c r="G15" s="334">
        <f>'CV14 CV14 Pol'!BC109</f>
        <v>0</v>
      </c>
      <c r="H15" s="334">
        <f>'CV14 CV14 Pol'!BD109</f>
        <v>0</v>
      </c>
      <c r="I15" s="335">
        <f>'CV14 CV14 Pol'!BE109</f>
        <v>0</v>
      </c>
    </row>
    <row r="16" spans="1:9" s="137" customFormat="1">
      <c r="A16" s="332" t="str">
        <f>'CV14 CV14 Pol'!B110</f>
        <v>99</v>
      </c>
      <c r="B16" s="70" t="str">
        <f>'CV14 CV14 Pol'!C110</f>
        <v>Přesun hmot</v>
      </c>
      <c r="D16" s="230"/>
      <c r="E16" s="333">
        <f>'CV14 CV14 Pol'!BA113</f>
        <v>0</v>
      </c>
      <c r="F16" s="334">
        <f>'CV14 CV14 Pol'!BB113</f>
        <v>0</v>
      </c>
      <c r="G16" s="334">
        <f>'CV14 CV14 Pol'!BC113</f>
        <v>0</v>
      </c>
      <c r="H16" s="334">
        <f>'CV14 CV14 Pol'!BD113</f>
        <v>0</v>
      </c>
      <c r="I16" s="335">
        <f>'CV14 CV14 Pol'!BE113</f>
        <v>0</v>
      </c>
    </row>
    <row r="17" spans="1:57" s="137" customFormat="1" ht="13.5" thickBot="1">
      <c r="A17" s="332" t="str">
        <f>'CV14 CV14 Pol'!B114</f>
        <v>23-M</v>
      </c>
      <c r="B17" s="70" t="str">
        <f>'CV14 CV14 Pol'!C114</f>
        <v>Montáže potrubí</v>
      </c>
      <c r="D17" s="230"/>
      <c r="E17" s="333">
        <f>'CV14 CV14 Pol'!BA117</f>
        <v>0</v>
      </c>
      <c r="F17" s="334">
        <f>'CV14 CV14 Pol'!BB117</f>
        <v>0</v>
      </c>
      <c r="G17" s="334">
        <f>'CV14 CV14 Pol'!BC117</f>
        <v>0</v>
      </c>
      <c r="H17" s="334">
        <f>'CV14 CV14 Pol'!BD117</f>
        <v>0</v>
      </c>
      <c r="I17" s="335">
        <f>'CV14 CV14 Pol'!BE117</f>
        <v>0</v>
      </c>
    </row>
    <row r="18" spans="1:57" s="14" customFormat="1" ht="13.5" thickBot="1">
      <c r="A18" s="231"/>
      <c r="B18" s="232" t="s">
        <v>79</v>
      </c>
      <c r="C18" s="232"/>
      <c r="D18" s="233"/>
      <c r="E18" s="234">
        <f>SUM(E7:E17)</f>
        <v>0</v>
      </c>
      <c r="F18" s="235">
        <f>SUM(F7:F17)</f>
        <v>0</v>
      </c>
      <c r="G18" s="235">
        <f>SUM(G7:G17)</f>
        <v>0</v>
      </c>
      <c r="H18" s="235">
        <f>SUM(H7:H17)</f>
        <v>0</v>
      </c>
      <c r="I18" s="236">
        <f>SUM(I7:I17)</f>
        <v>0</v>
      </c>
    </row>
    <row r="19" spans="1:57">
      <c r="A19" s="137"/>
      <c r="B19" s="137"/>
      <c r="C19" s="137"/>
      <c r="D19" s="137"/>
      <c r="E19" s="137"/>
      <c r="F19" s="137"/>
      <c r="G19" s="137"/>
      <c r="H19" s="137"/>
      <c r="I19" s="137"/>
    </row>
    <row r="20" spans="1:57" ht="19.5" customHeight="1">
      <c r="A20" s="222" t="s">
        <v>80</v>
      </c>
      <c r="B20" s="222"/>
      <c r="C20" s="222"/>
      <c r="D20" s="222"/>
      <c r="E20" s="222"/>
      <c r="F20" s="222"/>
      <c r="G20" s="237"/>
      <c r="H20" s="222"/>
      <c r="I20" s="222"/>
      <c r="BA20" s="143"/>
      <c r="BB20" s="143"/>
      <c r="BC20" s="143"/>
      <c r="BD20" s="143"/>
      <c r="BE20" s="143"/>
    </row>
    <row r="21" spans="1:57" ht="13.5" thickBot="1"/>
    <row r="22" spans="1:57">
      <c r="A22" s="175" t="s">
        <v>81</v>
      </c>
      <c r="B22" s="176"/>
      <c r="C22" s="176"/>
      <c r="D22" s="238"/>
      <c r="E22" s="239" t="s">
        <v>82</v>
      </c>
      <c r="F22" s="240" t="s">
        <v>12</v>
      </c>
      <c r="G22" s="241" t="s">
        <v>83</v>
      </c>
      <c r="H22" s="242"/>
      <c r="I22" s="243" t="s">
        <v>82</v>
      </c>
    </row>
    <row r="23" spans="1:57">
      <c r="A23" s="167" t="s">
        <v>244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0</v>
      </c>
    </row>
    <row r="24" spans="1:57" ht="13.5" thickBot="1">
      <c r="A24" s="250"/>
      <c r="B24" s="251" t="s">
        <v>84</v>
      </c>
      <c r="C24" s="252"/>
      <c r="D24" s="253"/>
      <c r="E24" s="254"/>
      <c r="F24" s="255"/>
      <c r="G24" s="255"/>
      <c r="H24" s="256">
        <f>SUM(I23:I23)</f>
        <v>0</v>
      </c>
      <c r="I24" s="257"/>
    </row>
    <row r="26" spans="1:57">
      <c r="B26" s="14"/>
      <c r="F26" s="258"/>
      <c r="G26" s="259"/>
      <c r="H26" s="259"/>
      <c r="I26" s="54"/>
    </row>
    <row r="27" spans="1:57">
      <c r="F27" s="258"/>
      <c r="G27" s="259"/>
      <c r="H27" s="259"/>
      <c r="I27" s="54"/>
    </row>
    <row r="28" spans="1:57">
      <c r="F28" s="258"/>
      <c r="G28" s="259"/>
      <c r="H28" s="259"/>
      <c r="I28" s="54"/>
    </row>
    <row r="29" spans="1:57">
      <c r="F29" s="258"/>
      <c r="G29" s="259"/>
      <c r="H29" s="259"/>
      <c r="I29" s="54"/>
    </row>
    <row r="30" spans="1:57">
      <c r="F30" s="258"/>
      <c r="G30" s="259"/>
      <c r="H30" s="259"/>
      <c r="I30" s="54"/>
    </row>
    <row r="31" spans="1:57">
      <c r="F31" s="258"/>
      <c r="G31" s="259"/>
      <c r="H31" s="259"/>
      <c r="I31" s="54"/>
    </row>
    <row r="32" spans="1:57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90"/>
  <sheetViews>
    <sheetView showGridLines="0" showZeros="0" topLeftCell="A97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'CV14 CV14 Rek'!H1</f>
        <v>CV14</v>
      </c>
      <c r="G3" s="268"/>
    </row>
    <row r="4" spans="1:80" ht="13.5" thickBot="1">
      <c r="A4" s="269" t="s">
        <v>76</v>
      </c>
      <c r="B4" s="214"/>
      <c r="C4" s="215" t="s">
        <v>108</v>
      </c>
      <c r="D4" s="270"/>
      <c r="E4" s="271" t="str">
        <f>'CV14 CV14 Rek'!G2</f>
        <v>Polní cesta k.ú Vysoká Lhota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113</v>
      </c>
      <c r="C8" s="295" t="s">
        <v>114</v>
      </c>
      <c r="D8" s="296" t="s">
        <v>110</v>
      </c>
      <c r="E8" s="297">
        <v>230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0</v>
      </c>
      <c r="AC8" s="261">
        <v>0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0</v>
      </c>
    </row>
    <row r="9" spans="1:80">
      <c r="A9" s="301"/>
      <c r="B9" s="308"/>
      <c r="C9" s="309" t="s">
        <v>115</v>
      </c>
      <c r="D9" s="310"/>
      <c r="E9" s="311">
        <v>230</v>
      </c>
      <c r="F9" s="312"/>
      <c r="G9" s="313"/>
      <c r="H9" s="314"/>
      <c r="I9" s="306"/>
      <c r="J9" s="315"/>
      <c r="K9" s="306"/>
      <c r="M9" s="307" t="s">
        <v>115</v>
      </c>
      <c r="O9" s="292"/>
    </row>
    <row r="10" spans="1:80">
      <c r="A10" s="293">
        <v>2</v>
      </c>
      <c r="B10" s="294" t="s">
        <v>116</v>
      </c>
      <c r="C10" s="295" t="s">
        <v>117</v>
      </c>
      <c r="D10" s="296" t="s">
        <v>110</v>
      </c>
      <c r="E10" s="297">
        <v>230</v>
      </c>
      <c r="F10" s="297">
        <v>0</v>
      </c>
      <c r="G10" s="298">
        <f>E10*F10</f>
        <v>0</v>
      </c>
      <c r="H10" s="299">
        <v>5.0000000000000002E-5</v>
      </c>
      <c r="I10" s="300">
        <f>E10*H10</f>
        <v>1.15E-2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0</v>
      </c>
      <c r="AC10" s="261">
        <v>0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0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301"/>
      <c r="B12" s="308"/>
      <c r="C12" s="309" t="s">
        <v>118</v>
      </c>
      <c r="D12" s="310"/>
      <c r="E12" s="311">
        <v>230</v>
      </c>
      <c r="F12" s="312"/>
      <c r="G12" s="313"/>
      <c r="H12" s="314"/>
      <c r="I12" s="306"/>
      <c r="J12" s="315"/>
      <c r="K12" s="306"/>
      <c r="M12" s="307" t="s">
        <v>118</v>
      </c>
      <c r="O12" s="292"/>
    </row>
    <row r="13" spans="1:80">
      <c r="A13" s="293">
        <v>3</v>
      </c>
      <c r="B13" s="294" t="s">
        <v>119</v>
      </c>
      <c r="C13" s="295" t="s">
        <v>120</v>
      </c>
      <c r="D13" s="296" t="s">
        <v>121</v>
      </c>
      <c r="E13" s="297">
        <v>1554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0</v>
      </c>
      <c r="AC13" s="261">
        <v>0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0</v>
      </c>
    </row>
    <row r="14" spans="1:80">
      <c r="A14" s="301"/>
      <c r="B14" s="308"/>
      <c r="C14" s="309" t="s">
        <v>122</v>
      </c>
      <c r="D14" s="310"/>
      <c r="E14" s="311">
        <v>1554</v>
      </c>
      <c r="F14" s="312"/>
      <c r="G14" s="313"/>
      <c r="H14" s="314"/>
      <c r="I14" s="306"/>
      <c r="J14" s="315"/>
      <c r="K14" s="306"/>
      <c r="M14" s="307" t="s">
        <v>122</v>
      </c>
      <c r="O14" s="292"/>
    </row>
    <row r="15" spans="1:80">
      <c r="A15" s="293">
        <v>4</v>
      </c>
      <c r="B15" s="294" t="s">
        <v>123</v>
      </c>
      <c r="C15" s="295" t="s">
        <v>124</v>
      </c>
      <c r="D15" s="296" t="s">
        <v>121</v>
      </c>
      <c r="E15" s="297">
        <v>777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0</v>
      </c>
      <c r="AC15" s="261">
        <v>0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0</v>
      </c>
    </row>
    <row r="16" spans="1:80">
      <c r="A16" s="301"/>
      <c r="B16" s="308"/>
      <c r="C16" s="309" t="s">
        <v>125</v>
      </c>
      <c r="D16" s="310"/>
      <c r="E16" s="311">
        <v>777</v>
      </c>
      <c r="F16" s="312"/>
      <c r="G16" s="313"/>
      <c r="H16" s="314"/>
      <c r="I16" s="306"/>
      <c r="J16" s="315"/>
      <c r="K16" s="306"/>
      <c r="M16" s="307" t="s">
        <v>125</v>
      </c>
      <c r="O16" s="292"/>
    </row>
    <row r="17" spans="1:80">
      <c r="A17" s="293">
        <v>5</v>
      </c>
      <c r="B17" s="294" t="s">
        <v>126</v>
      </c>
      <c r="C17" s="295" t="s">
        <v>127</v>
      </c>
      <c r="D17" s="296" t="s">
        <v>121</v>
      </c>
      <c r="E17" s="297">
        <v>100</v>
      </c>
      <c r="F17" s="297">
        <v>0</v>
      </c>
      <c r="G17" s="298">
        <f>E17*F17</f>
        <v>0</v>
      </c>
      <c r="H17" s="299">
        <v>5.8900000000000003E-3</v>
      </c>
      <c r="I17" s="300">
        <f>E17*H17</f>
        <v>0.58900000000000008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8"/>
      <c r="C18" s="309" t="s">
        <v>128</v>
      </c>
      <c r="D18" s="310"/>
      <c r="E18" s="311">
        <v>100</v>
      </c>
      <c r="F18" s="312"/>
      <c r="G18" s="313"/>
      <c r="H18" s="314"/>
      <c r="I18" s="306"/>
      <c r="J18" s="315"/>
      <c r="K18" s="306"/>
      <c r="M18" s="307" t="s">
        <v>128</v>
      </c>
      <c r="O18" s="292"/>
    </row>
    <row r="19" spans="1:80">
      <c r="A19" s="293">
        <v>6</v>
      </c>
      <c r="B19" s="294" t="s">
        <v>129</v>
      </c>
      <c r="C19" s="295" t="s">
        <v>130</v>
      </c>
      <c r="D19" s="296" t="s">
        <v>121</v>
      </c>
      <c r="E19" s="297">
        <v>1507.2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0</v>
      </c>
      <c r="AC19" s="261">
        <v>0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0</v>
      </c>
    </row>
    <row r="20" spans="1:80">
      <c r="A20" s="301"/>
      <c r="B20" s="308"/>
      <c r="C20" s="309" t="s">
        <v>131</v>
      </c>
      <c r="D20" s="310"/>
      <c r="E20" s="311">
        <v>1507.2</v>
      </c>
      <c r="F20" s="312"/>
      <c r="G20" s="313"/>
      <c r="H20" s="314"/>
      <c r="I20" s="306"/>
      <c r="J20" s="315"/>
      <c r="K20" s="306"/>
      <c r="M20" s="307" t="s">
        <v>131</v>
      </c>
      <c r="O20" s="292"/>
    </row>
    <row r="21" spans="1:80">
      <c r="A21" s="293">
        <v>7</v>
      </c>
      <c r="B21" s="294" t="s">
        <v>132</v>
      </c>
      <c r="C21" s="295" t="s">
        <v>133</v>
      </c>
      <c r="D21" s="296" t="s">
        <v>121</v>
      </c>
      <c r="E21" s="297">
        <v>1507.2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0</v>
      </c>
      <c r="AC21" s="261">
        <v>0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0</v>
      </c>
    </row>
    <row r="22" spans="1:80">
      <c r="A22" s="301"/>
      <c r="B22" s="308"/>
      <c r="C22" s="309" t="s">
        <v>134</v>
      </c>
      <c r="D22" s="310"/>
      <c r="E22" s="311">
        <v>1507.2</v>
      </c>
      <c r="F22" s="312"/>
      <c r="G22" s="313"/>
      <c r="H22" s="314"/>
      <c r="I22" s="306"/>
      <c r="J22" s="315"/>
      <c r="K22" s="306"/>
      <c r="M22" s="307" t="s">
        <v>134</v>
      </c>
      <c r="O22" s="292"/>
    </row>
    <row r="23" spans="1:80">
      <c r="A23" s="293">
        <v>8</v>
      </c>
      <c r="B23" s="294" t="s">
        <v>135</v>
      </c>
      <c r="C23" s="295" t="s">
        <v>136</v>
      </c>
      <c r="D23" s="296" t="s">
        <v>121</v>
      </c>
      <c r="E23" s="297">
        <v>1507.2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0</v>
      </c>
      <c r="AC23" s="261">
        <v>0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0</v>
      </c>
    </row>
    <row r="24" spans="1:80">
      <c r="A24" s="301"/>
      <c r="B24" s="308"/>
      <c r="C24" s="309" t="s">
        <v>134</v>
      </c>
      <c r="D24" s="310"/>
      <c r="E24" s="311">
        <v>1507.2</v>
      </c>
      <c r="F24" s="312"/>
      <c r="G24" s="313"/>
      <c r="H24" s="314"/>
      <c r="I24" s="306"/>
      <c r="J24" s="315"/>
      <c r="K24" s="306"/>
      <c r="M24" s="307" t="s">
        <v>134</v>
      </c>
      <c r="O24" s="292"/>
    </row>
    <row r="25" spans="1:80">
      <c r="A25" s="293">
        <v>9</v>
      </c>
      <c r="B25" s="294" t="s">
        <v>137</v>
      </c>
      <c r="C25" s="295" t="s">
        <v>138</v>
      </c>
      <c r="D25" s="296" t="s">
        <v>121</v>
      </c>
      <c r="E25" s="297">
        <v>22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0</v>
      </c>
      <c r="AC25" s="261">
        <v>0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0</v>
      </c>
    </row>
    <row r="26" spans="1:80">
      <c r="A26" s="301"/>
      <c r="B26" s="308"/>
      <c r="C26" s="309" t="s">
        <v>139</v>
      </c>
      <c r="D26" s="310"/>
      <c r="E26" s="311">
        <v>22</v>
      </c>
      <c r="F26" s="312"/>
      <c r="G26" s="313"/>
      <c r="H26" s="314"/>
      <c r="I26" s="306"/>
      <c r="J26" s="315"/>
      <c r="K26" s="306"/>
      <c r="M26" s="307" t="s">
        <v>139</v>
      </c>
      <c r="O26" s="292"/>
    </row>
    <row r="27" spans="1:80">
      <c r="A27" s="293">
        <v>10</v>
      </c>
      <c r="B27" s="294" t="s">
        <v>140</v>
      </c>
      <c r="C27" s="295" t="s">
        <v>141</v>
      </c>
      <c r="D27" s="296" t="s">
        <v>110</v>
      </c>
      <c r="E27" s="297">
        <v>1248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0</v>
      </c>
      <c r="AC27" s="261">
        <v>0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0</v>
      </c>
    </row>
    <row r="28" spans="1:80">
      <c r="A28" s="301"/>
      <c r="B28" s="302"/>
      <c r="C28" s="303"/>
      <c r="D28" s="304"/>
      <c r="E28" s="304"/>
      <c r="F28" s="304"/>
      <c r="G28" s="305"/>
      <c r="I28" s="306"/>
      <c r="K28" s="306"/>
      <c r="L28" s="307"/>
      <c r="O28" s="292">
        <v>3</v>
      </c>
    </row>
    <row r="29" spans="1:80">
      <c r="A29" s="301"/>
      <c r="B29" s="308"/>
      <c r="C29" s="309" t="s">
        <v>142</v>
      </c>
      <c r="D29" s="310"/>
      <c r="E29" s="311">
        <v>1248</v>
      </c>
      <c r="F29" s="312"/>
      <c r="G29" s="313"/>
      <c r="H29" s="314"/>
      <c r="I29" s="306"/>
      <c r="J29" s="315"/>
      <c r="K29" s="306"/>
      <c r="M29" s="307" t="s">
        <v>142</v>
      </c>
      <c r="O29" s="292"/>
    </row>
    <row r="30" spans="1:80">
      <c r="A30" s="293">
        <v>11</v>
      </c>
      <c r="B30" s="294" t="s">
        <v>143</v>
      </c>
      <c r="C30" s="295" t="s">
        <v>144</v>
      </c>
      <c r="D30" s="296" t="s">
        <v>145</v>
      </c>
      <c r="E30" s="297">
        <v>24.96</v>
      </c>
      <c r="F30" s="297">
        <v>0</v>
      </c>
      <c r="G30" s="298">
        <f>E30*F30</f>
        <v>0</v>
      </c>
      <c r="H30" s="299">
        <v>1E-3</v>
      </c>
      <c r="I30" s="300">
        <f>E30*H30</f>
        <v>2.4960000000000003E-2</v>
      </c>
      <c r="J30" s="299"/>
      <c r="K30" s="300">
        <f>E30*J30</f>
        <v>0</v>
      </c>
      <c r="O30" s="292">
        <v>2</v>
      </c>
      <c r="AA30" s="261">
        <v>3</v>
      </c>
      <c r="AB30" s="261">
        <v>1</v>
      </c>
      <c r="AC30" s="261">
        <v>572460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3</v>
      </c>
      <c r="CB30" s="292">
        <v>1</v>
      </c>
    </row>
    <row r="31" spans="1:80">
      <c r="A31" s="301"/>
      <c r="B31" s="302"/>
      <c r="C31" s="303"/>
      <c r="D31" s="304"/>
      <c r="E31" s="304"/>
      <c r="F31" s="304"/>
      <c r="G31" s="305"/>
      <c r="I31" s="306"/>
      <c r="K31" s="306"/>
      <c r="L31" s="307"/>
      <c r="O31" s="292">
        <v>3</v>
      </c>
    </row>
    <row r="32" spans="1:80">
      <c r="A32" s="301"/>
      <c r="B32" s="308"/>
      <c r="C32" s="309" t="s">
        <v>146</v>
      </c>
      <c r="D32" s="310"/>
      <c r="E32" s="311">
        <v>24.96</v>
      </c>
      <c r="F32" s="312"/>
      <c r="G32" s="313"/>
      <c r="H32" s="314"/>
      <c r="I32" s="306"/>
      <c r="J32" s="315"/>
      <c r="K32" s="306"/>
      <c r="M32" s="307" t="s">
        <v>146</v>
      </c>
      <c r="O32" s="292"/>
    </row>
    <row r="33" spans="1:80">
      <c r="A33" s="293">
        <v>12</v>
      </c>
      <c r="B33" s="294" t="s">
        <v>147</v>
      </c>
      <c r="C33" s="295" t="s">
        <v>148</v>
      </c>
      <c r="D33" s="296" t="s">
        <v>110</v>
      </c>
      <c r="E33" s="297">
        <v>1248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0</v>
      </c>
      <c r="AC33" s="261">
        <v>0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0</v>
      </c>
    </row>
    <row r="34" spans="1:80">
      <c r="A34" s="301"/>
      <c r="B34" s="302"/>
      <c r="C34" s="303"/>
      <c r="D34" s="304"/>
      <c r="E34" s="304"/>
      <c r="F34" s="304"/>
      <c r="G34" s="305"/>
      <c r="I34" s="306"/>
      <c r="K34" s="306"/>
      <c r="L34" s="307"/>
      <c r="O34" s="292">
        <v>3</v>
      </c>
    </row>
    <row r="35" spans="1:80">
      <c r="A35" s="301"/>
      <c r="B35" s="308"/>
      <c r="C35" s="309" t="s">
        <v>142</v>
      </c>
      <c r="D35" s="310"/>
      <c r="E35" s="311">
        <v>1248</v>
      </c>
      <c r="F35" s="312"/>
      <c r="G35" s="313"/>
      <c r="H35" s="314"/>
      <c r="I35" s="306"/>
      <c r="J35" s="315"/>
      <c r="K35" s="306"/>
      <c r="M35" s="307" t="s">
        <v>142</v>
      </c>
      <c r="O35" s="292"/>
    </row>
    <row r="36" spans="1:80">
      <c r="A36" s="293">
        <v>13</v>
      </c>
      <c r="B36" s="294" t="s">
        <v>149</v>
      </c>
      <c r="C36" s="295" t="s">
        <v>150</v>
      </c>
      <c r="D36" s="296" t="s">
        <v>121</v>
      </c>
      <c r="E36" s="297">
        <v>124.8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0</v>
      </c>
      <c r="AC36" s="261">
        <v>0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0</v>
      </c>
    </row>
    <row r="37" spans="1:80">
      <c r="A37" s="301"/>
      <c r="B37" s="302"/>
      <c r="C37" s="303"/>
      <c r="D37" s="304"/>
      <c r="E37" s="304"/>
      <c r="F37" s="304"/>
      <c r="G37" s="305"/>
      <c r="I37" s="306"/>
      <c r="K37" s="306"/>
      <c r="L37" s="307"/>
      <c r="O37" s="292">
        <v>3</v>
      </c>
    </row>
    <row r="38" spans="1:80">
      <c r="A38" s="301"/>
      <c r="B38" s="308"/>
      <c r="C38" s="309" t="s">
        <v>151</v>
      </c>
      <c r="D38" s="310"/>
      <c r="E38" s="311">
        <v>124.8</v>
      </c>
      <c r="F38" s="312"/>
      <c r="G38" s="313"/>
      <c r="H38" s="314"/>
      <c r="I38" s="306"/>
      <c r="J38" s="315"/>
      <c r="K38" s="306"/>
      <c r="M38" s="307" t="s">
        <v>151</v>
      </c>
      <c r="O38" s="292"/>
    </row>
    <row r="39" spans="1:80">
      <c r="A39" s="293">
        <v>14</v>
      </c>
      <c r="B39" s="294" t="s">
        <v>152</v>
      </c>
      <c r="C39" s="295" t="s">
        <v>153</v>
      </c>
      <c r="D39" s="296" t="s">
        <v>154</v>
      </c>
      <c r="E39" s="297">
        <v>30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0</v>
      </c>
      <c r="AC39" s="261">
        <v>0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0</v>
      </c>
    </row>
    <row r="40" spans="1:80">
      <c r="A40" s="301"/>
      <c r="B40" s="302"/>
      <c r="C40" s="303" t="s">
        <v>155</v>
      </c>
      <c r="D40" s="304"/>
      <c r="E40" s="304"/>
      <c r="F40" s="304"/>
      <c r="G40" s="305"/>
      <c r="I40" s="306"/>
      <c r="K40" s="306"/>
      <c r="L40" s="307" t="s">
        <v>155</v>
      </c>
      <c r="O40" s="292">
        <v>3</v>
      </c>
    </row>
    <row r="41" spans="1:80">
      <c r="A41" s="301"/>
      <c r="B41" s="308"/>
      <c r="C41" s="309" t="s">
        <v>156</v>
      </c>
      <c r="D41" s="310"/>
      <c r="E41" s="311">
        <v>30</v>
      </c>
      <c r="F41" s="312"/>
      <c r="G41" s="313"/>
      <c r="H41" s="314"/>
      <c r="I41" s="306"/>
      <c r="J41" s="315"/>
      <c r="K41" s="306"/>
      <c r="M41" s="307" t="s">
        <v>156</v>
      </c>
      <c r="O41" s="292"/>
    </row>
    <row r="42" spans="1:80">
      <c r="A42" s="316"/>
      <c r="B42" s="317" t="s">
        <v>100</v>
      </c>
      <c r="C42" s="318" t="s">
        <v>112</v>
      </c>
      <c r="D42" s="319"/>
      <c r="E42" s="320"/>
      <c r="F42" s="321"/>
      <c r="G42" s="322">
        <f>SUM(G7:G41)</f>
        <v>0</v>
      </c>
      <c r="H42" s="323"/>
      <c r="I42" s="324">
        <f>SUM(I7:I41)</f>
        <v>0.62546000000000002</v>
      </c>
      <c r="J42" s="323"/>
      <c r="K42" s="324">
        <f>SUM(K7:K41)</f>
        <v>0</v>
      </c>
      <c r="O42" s="292">
        <v>4</v>
      </c>
      <c r="BA42" s="325">
        <f>SUM(BA7:BA41)</f>
        <v>0</v>
      </c>
      <c r="BB42" s="325">
        <f>SUM(BB7:BB41)</f>
        <v>0</v>
      </c>
      <c r="BC42" s="325">
        <f>SUM(BC7:BC41)</f>
        <v>0</v>
      </c>
      <c r="BD42" s="325">
        <f>SUM(BD7:BD41)</f>
        <v>0</v>
      </c>
      <c r="BE42" s="325">
        <f>SUM(BE7:BE41)</f>
        <v>0</v>
      </c>
    </row>
    <row r="43" spans="1:80">
      <c r="A43" s="282" t="s">
        <v>97</v>
      </c>
      <c r="B43" s="283" t="s">
        <v>157</v>
      </c>
      <c r="C43" s="284" t="s">
        <v>158</v>
      </c>
      <c r="D43" s="285"/>
      <c r="E43" s="286"/>
      <c r="F43" s="286"/>
      <c r="G43" s="287"/>
      <c r="H43" s="288"/>
      <c r="I43" s="289"/>
      <c r="J43" s="290"/>
      <c r="K43" s="291"/>
      <c r="O43" s="292">
        <v>1</v>
      </c>
    </row>
    <row r="44" spans="1:80">
      <c r="A44" s="293">
        <v>15</v>
      </c>
      <c r="B44" s="294" t="s">
        <v>160</v>
      </c>
      <c r="C44" s="295" t="s">
        <v>161</v>
      </c>
      <c r="D44" s="296" t="s">
        <v>121</v>
      </c>
      <c r="E44" s="297">
        <v>3.52</v>
      </c>
      <c r="F44" s="297">
        <v>0</v>
      </c>
      <c r="G44" s="298">
        <f>E44*F44</f>
        <v>0</v>
      </c>
      <c r="H44" s="299">
        <v>2.5855999999999999</v>
      </c>
      <c r="I44" s="300">
        <f>E44*H44</f>
        <v>9.1013120000000001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0</v>
      </c>
      <c r="AC44" s="261">
        <v>0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0</v>
      </c>
    </row>
    <row r="45" spans="1:80">
      <c r="A45" s="301"/>
      <c r="B45" s="302"/>
      <c r="C45" s="303"/>
      <c r="D45" s="304"/>
      <c r="E45" s="304"/>
      <c r="F45" s="304"/>
      <c r="G45" s="305"/>
      <c r="I45" s="306"/>
      <c r="K45" s="306"/>
      <c r="L45" s="307"/>
      <c r="O45" s="292">
        <v>3</v>
      </c>
    </row>
    <row r="46" spans="1:80">
      <c r="A46" s="301"/>
      <c r="B46" s="302"/>
      <c r="C46" s="303"/>
      <c r="D46" s="304"/>
      <c r="E46" s="304"/>
      <c r="F46" s="304"/>
      <c r="G46" s="305"/>
      <c r="I46" s="306"/>
      <c r="K46" s="306"/>
      <c r="L46" s="307"/>
      <c r="O46" s="292">
        <v>3</v>
      </c>
    </row>
    <row r="47" spans="1:80">
      <c r="A47" s="301"/>
      <c r="B47" s="308"/>
      <c r="C47" s="309" t="s">
        <v>162</v>
      </c>
      <c r="D47" s="310"/>
      <c r="E47" s="311">
        <v>3.52</v>
      </c>
      <c r="F47" s="312"/>
      <c r="G47" s="313"/>
      <c r="H47" s="314"/>
      <c r="I47" s="306"/>
      <c r="J47" s="315"/>
      <c r="K47" s="306"/>
      <c r="M47" s="307" t="s">
        <v>162</v>
      </c>
      <c r="O47" s="292"/>
    </row>
    <row r="48" spans="1:80">
      <c r="A48" s="293">
        <v>16</v>
      </c>
      <c r="B48" s="294" t="s">
        <v>163</v>
      </c>
      <c r="C48" s="295" t="s">
        <v>164</v>
      </c>
      <c r="D48" s="296" t="s">
        <v>110</v>
      </c>
      <c r="E48" s="297">
        <v>7.04</v>
      </c>
      <c r="F48" s="297">
        <v>0</v>
      </c>
      <c r="G48" s="298">
        <f>E48*F48</f>
        <v>0</v>
      </c>
      <c r="H48" s="299">
        <v>2.5000000000000001E-4</v>
      </c>
      <c r="I48" s="300">
        <f>E48*H48</f>
        <v>1.7600000000000001E-3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2"/>
      <c r="C49" s="303"/>
      <c r="D49" s="304"/>
      <c r="E49" s="304"/>
      <c r="F49" s="304"/>
      <c r="G49" s="305"/>
      <c r="I49" s="306"/>
      <c r="K49" s="306"/>
      <c r="L49" s="307"/>
      <c r="O49" s="292">
        <v>3</v>
      </c>
    </row>
    <row r="50" spans="1:80">
      <c r="A50" s="301"/>
      <c r="B50" s="308"/>
      <c r="C50" s="309" t="s">
        <v>165</v>
      </c>
      <c r="D50" s="310"/>
      <c r="E50" s="311">
        <v>7.04</v>
      </c>
      <c r="F50" s="312"/>
      <c r="G50" s="313"/>
      <c r="H50" s="314"/>
      <c r="I50" s="306"/>
      <c r="J50" s="315"/>
      <c r="K50" s="306"/>
      <c r="M50" s="307" t="s">
        <v>165</v>
      </c>
      <c r="O50" s="292"/>
    </row>
    <row r="51" spans="1:80">
      <c r="A51" s="293">
        <v>17</v>
      </c>
      <c r="B51" s="294" t="s">
        <v>166</v>
      </c>
      <c r="C51" s="295" t="s">
        <v>167</v>
      </c>
      <c r="D51" s="296" t="s">
        <v>110</v>
      </c>
      <c r="E51" s="297">
        <v>7.04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>
      <c r="A52" s="301"/>
      <c r="B52" s="308"/>
      <c r="C52" s="309" t="s">
        <v>165</v>
      </c>
      <c r="D52" s="310"/>
      <c r="E52" s="311">
        <v>7.04</v>
      </c>
      <c r="F52" s="312"/>
      <c r="G52" s="313"/>
      <c r="H52" s="314"/>
      <c r="I52" s="306"/>
      <c r="J52" s="315"/>
      <c r="K52" s="306"/>
      <c r="M52" s="307" t="s">
        <v>165</v>
      </c>
      <c r="O52" s="292"/>
    </row>
    <row r="53" spans="1:80" ht="22.5">
      <c r="A53" s="293">
        <v>18</v>
      </c>
      <c r="B53" s="294" t="s">
        <v>168</v>
      </c>
      <c r="C53" s="295" t="s">
        <v>169</v>
      </c>
      <c r="D53" s="296" t="s">
        <v>110</v>
      </c>
      <c r="E53" s="297">
        <v>240</v>
      </c>
      <c r="F53" s="297">
        <v>0</v>
      </c>
      <c r="G53" s="298">
        <f>E53*F53</f>
        <v>0</v>
      </c>
      <c r="H53" s="299">
        <v>3.6000000000000002E-4</v>
      </c>
      <c r="I53" s="300">
        <f>E53*H53</f>
        <v>8.6400000000000005E-2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0</v>
      </c>
      <c r="AC53" s="261">
        <v>0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0</v>
      </c>
    </row>
    <row r="54" spans="1:80">
      <c r="A54" s="301"/>
      <c r="B54" s="302"/>
      <c r="C54" s="303"/>
      <c r="D54" s="304"/>
      <c r="E54" s="304"/>
      <c r="F54" s="304"/>
      <c r="G54" s="305"/>
      <c r="I54" s="306"/>
      <c r="K54" s="306"/>
      <c r="L54" s="307"/>
      <c r="O54" s="292">
        <v>3</v>
      </c>
    </row>
    <row r="55" spans="1:80">
      <c r="A55" s="301"/>
      <c r="B55" s="302"/>
      <c r="C55" s="303"/>
      <c r="D55" s="304"/>
      <c r="E55" s="304"/>
      <c r="F55" s="304"/>
      <c r="G55" s="305"/>
      <c r="I55" s="306"/>
      <c r="K55" s="306"/>
      <c r="L55" s="307"/>
      <c r="O55" s="292">
        <v>3</v>
      </c>
    </row>
    <row r="56" spans="1:80">
      <c r="A56" s="301"/>
      <c r="B56" s="308"/>
      <c r="C56" s="309" t="s">
        <v>170</v>
      </c>
      <c r="D56" s="310"/>
      <c r="E56" s="311">
        <v>240</v>
      </c>
      <c r="F56" s="312"/>
      <c r="G56" s="313"/>
      <c r="H56" s="314"/>
      <c r="I56" s="306"/>
      <c r="J56" s="315"/>
      <c r="K56" s="306"/>
      <c r="M56" s="307" t="s">
        <v>170</v>
      </c>
      <c r="O56" s="292"/>
    </row>
    <row r="57" spans="1:80">
      <c r="A57" s="316"/>
      <c r="B57" s="317" t="s">
        <v>100</v>
      </c>
      <c r="C57" s="318" t="s">
        <v>159</v>
      </c>
      <c r="D57" s="319"/>
      <c r="E57" s="320"/>
      <c r="F57" s="321"/>
      <c r="G57" s="322">
        <f>SUM(G43:G56)</f>
        <v>0</v>
      </c>
      <c r="H57" s="323"/>
      <c r="I57" s="324">
        <f>SUM(I43:I56)</f>
        <v>9.1894720000000003</v>
      </c>
      <c r="J57" s="323"/>
      <c r="K57" s="324">
        <f>SUM(K43:K56)</f>
        <v>0</v>
      </c>
      <c r="O57" s="292">
        <v>4</v>
      </c>
      <c r="BA57" s="325">
        <f>SUM(BA43:BA56)</f>
        <v>0</v>
      </c>
      <c r="BB57" s="325">
        <f>SUM(BB43:BB56)</f>
        <v>0</v>
      </c>
      <c r="BC57" s="325">
        <f>SUM(BC43:BC56)</f>
        <v>0</v>
      </c>
      <c r="BD57" s="325">
        <f>SUM(BD43:BD56)</f>
        <v>0</v>
      </c>
      <c r="BE57" s="325">
        <f>SUM(BE43:BE56)</f>
        <v>0</v>
      </c>
    </row>
    <row r="58" spans="1:80">
      <c r="A58" s="282" t="s">
        <v>97</v>
      </c>
      <c r="B58" s="283" t="s">
        <v>171</v>
      </c>
      <c r="C58" s="284" t="s">
        <v>172</v>
      </c>
      <c r="D58" s="285"/>
      <c r="E58" s="286"/>
      <c r="F58" s="286"/>
      <c r="G58" s="287"/>
      <c r="H58" s="288"/>
      <c r="I58" s="289"/>
      <c r="J58" s="290"/>
      <c r="K58" s="291"/>
      <c r="O58" s="292">
        <v>1</v>
      </c>
    </row>
    <row r="59" spans="1:80">
      <c r="A59" s="293">
        <v>19</v>
      </c>
      <c r="B59" s="294" t="s">
        <v>174</v>
      </c>
      <c r="C59" s="295" t="s">
        <v>175</v>
      </c>
      <c r="D59" s="296" t="s">
        <v>110</v>
      </c>
      <c r="E59" s="297">
        <v>170</v>
      </c>
      <c r="F59" s="297">
        <v>0</v>
      </c>
      <c r="G59" s="298">
        <f>E59*F59</f>
        <v>0</v>
      </c>
      <c r="H59" s="299">
        <v>0.20039999999999999</v>
      </c>
      <c r="I59" s="300">
        <f>E59*H59</f>
        <v>34.067999999999998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0</v>
      </c>
      <c r="AC59" s="261">
        <v>0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0</v>
      </c>
    </row>
    <row r="60" spans="1:80">
      <c r="A60" s="301"/>
      <c r="B60" s="302"/>
      <c r="C60" s="303"/>
      <c r="D60" s="304"/>
      <c r="E60" s="304"/>
      <c r="F60" s="304"/>
      <c r="G60" s="305"/>
      <c r="I60" s="306"/>
      <c r="K60" s="306"/>
      <c r="L60" s="307"/>
      <c r="O60" s="292">
        <v>3</v>
      </c>
    </row>
    <row r="61" spans="1:80">
      <c r="A61" s="301"/>
      <c r="B61" s="308"/>
      <c r="C61" s="309" t="s">
        <v>176</v>
      </c>
      <c r="D61" s="310"/>
      <c r="E61" s="311">
        <v>170</v>
      </c>
      <c r="F61" s="312"/>
      <c r="G61" s="313"/>
      <c r="H61" s="314"/>
      <c r="I61" s="306"/>
      <c r="J61" s="315"/>
      <c r="K61" s="306"/>
      <c r="M61" s="307" t="s">
        <v>176</v>
      </c>
      <c r="O61" s="292"/>
    </row>
    <row r="62" spans="1:80">
      <c r="A62" s="316"/>
      <c r="B62" s="317" t="s">
        <v>100</v>
      </c>
      <c r="C62" s="318" t="s">
        <v>173</v>
      </c>
      <c r="D62" s="319"/>
      <c r="E62" s="320"/>
      <c r="F62" s="321"/>
      <c r="G62" s="322">
        <f>SUM(G58:G61)</f>
        <v>0</v>
      </c>
      <c r="H62" s="323"/>
      <c r="I62" s="324">
        <f>SUM(I58:I61)</f>
        <v>34.067999999999998</v>
      </c>
      <c r="J62" s="323"/>
      <c r="K62" s="324">
        <f>SUM(K58:K61)</f>
        <v>0</v>
      </c>
      <c r="O62" s="292">
        <v>4</v>
      </c>
      <c r="BA62" s="325">
        <f>SUM(BA58:BA61)</f>
        <v>0</v>
      </c>
      <c r="BB62" s="325">
        <f>SUM(BB58:BB61)</f>
        <v>0</v>
      </c>
      <c r="BC62" s="325">
        <f>SUM(BC58:BC61)</f>
        <v>0</v>
      </c>
      <c r="BD62" s="325">
        <f>SUM(BD58:BD61)</f>
        <v>0</v>
      </c>
      <c r="BE62" s="325">
        <f>SUM(BE58:BE61)</f>
        <v>0</v>
      </c>
    </row>
    <row r="63" spans="1:80">
      <c r="A63" s="282" t="s">
        <v>97</v>
      </c>
      <c r="B63" s="283" t="s">
        <v>177</v>
      </c>
      <c r="C63" s="284" t="s">
        <v>178</v>
      </c>
      <c r="D63" s="285"/>
      <c r="E63" s="286"/>
      <c r="F63" s="286"/>
      <c r="G63" s="287"/>
      <c r="H63" s="288"/>
      <c r="I63" s="289"/>
      <c r="J63" s="290"/>
      <c r="K63" s="291"/>
      <c r="O63" s="292">
        <v>1</v>
      </c>
    </row>
    <row r="64" spans="1:80">
      <c r="A64" s="293">
        <v>20</v>
      </c>
      <c r="B64" s="294" t="s">
        <v>180</v>
      </c>
      <c r="C64" s="295" t="s">
        <v>181</v>
      </c>
      <c r="D64" s="296" t="s">
        <v>110</v>
      </c>
      <c r="E64" s="297">
        <v>3741.8850000000002</v>
      </c>
      <c r="F64" s="297">
        <v>0</v>
      </c>
      <c r="G64" s="298">
        <f>E64*F64</f>
        <v>0</v>
      </c>
      <c r="H64" s="299">
        <v>0.30360999999999999</v>
      </c>
      <c r="I64" s="300">
        <f>E64*H64</f>
        <v>1136.07370485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0</v>
      </c>
      <c r="AC64" s="261">
        <v>0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0</v>
      </c>
    </row>
    <row r="65" spans="1:80">
      <c r="A65" s="301"/>
      <c r="B65" s="302"/>
      <c r="C65" s="303" t="s">
        <v>1</v>
      </c>
      <c r="D65" s="304"/>
      <c r="E65" s="304"/>
      <c r="F65" s="304"/>
      <c r="G65" s="305"/>
      <c r="I65" s="306"/>
      <c r="K65" s="306"/>
      <c r="L65" s="307" t="s">
        <v>1</v>
      </c>
      <c r="O65" s="292">
        <v>3</v>
      </c>
    </row>
    <row r="66" spans="1:80">
      <c r="A66" s="301"/>
      <c r="B66" s="308"/>
      <c r="C66" s="309" t="s">
        <v>182</v>
      </c>
      <c r="D66" s="310"/>
      <c r="E66" s="311">
        <v>3741.8850000000002</v>
      </c>
      <c r="F66" s="312"/>
      <c r="G66" s="313"/>
      <c r="H66" s="314"/>
      <c r="I66" s="306"/>
      <c r="J66" s="315"/>
      <c r="K66" s="306"/>
      <c r="M66" s="307" t="s">
        <v>182</v>
      </c>
      <c r="O66" s="292"/>
    </row>
    <row r="67" spans="1:80">
      <c r="A67" s="293">
        <v>21</v>
      </c>
      <c r="B67" s="294" t="s">
        <v>183</v>
      </c>
      <c r="C67" s="295" t="s">
        <v>184</v>
      </c>
      <c r="D67" s="296" t="s">
        <v>110</v>
      </c>
      <c r="E67" s="297">
        <v>3563.7</v>
      </c>
      <c r="F67" s="297">
        <v>0</v>
      </c>
      <c r="G67" s="298">
        <f>E67*F67</f>
        <v>0</v>
      </c>
      <c r="H67" s="299">
        <v>0.37080000000000002</v>
      </c>
      <c r="I67" s="300">
        <f>E67*H67</f>
        <v>1321.4199599999999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0</v>
      </c>
      <c r="AC67" s="261">
        <v>0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0</v>
      </c>
    </row>
    <row r="68" spans="1:80">
      <c r="A68" s="301"/>
      <c r="B68" s="302"/>
      <c r="C68" s="303"/>
      <c r="D68" s="304"/>
      <c r="E68" s="304"/>
      <c r="F68" s="304"/>
      <c r="G68" s="305"/>
      <c r="I68" s="306"/>
      <c r="K68" s="306"/>
      <c r="L68" s="307"/>
      <c r="O68" s="292">
        <v>3</v>
      </c>
    </row>
    <row r="69" spans="1:80">
      <c r="A69" s="301"/>
      <c r="B69" s="308"/>
      <c r="C69" s="309" t="s">
        <v>185</v>
      </c>
      <c r="D69" s="310"/>
      <c r="E69" s="311">
        <v>3563.7</v>
      </c>
      <c r="F69" s="312"/>
      <c r="G69" s="313"/>
      <c r="H69" s="314"/>
      <c r="I69" s="306"/>
      <c r="J69" s="315"/>
      <c r="K69" s="306"/>
      <c r="M69" s="307" t="s">
        <v>185</v>
      </c>
      <c r="O69" s="292"/>
    </row>
    <row r="70" spans="1:80">
      <c r="A70" s="293">
        <v>22</v>
      </c>
      <c r="B70" s="294" t="s">
        <v>186</v>
      </c>
      <c r="C70" s="295" t="s">
        <v>187</v>
      </c>
      <c r="D70" s="296" t="s">
        <v>110</v>
      </c>
      <c r="E70" s="297">
        <v>1040</v>
      </c>
      <c r="F70" s="297">
        <v>0</v>
      </c>
      <c r="G70" s="298">
        <f>E70*F70</f>
        <v>0</v>
      </c>
      <c r="H70" s="299">
        <v>0.18776000000000001</v>
      </c>
      <c r="I70" s="300">
        <f>E70*H70</f>
        <v>195.27040000000002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0</v>
      </c>
      <c r="AC70" s="261">
        <v>0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0</v>
      </c>
    </row>
    <row r="71" spans="1:80">
      <c r="A71" s="301"/>
      <c r="B71" s="308"/>
      <c r="C71" s="309" t="s">
        <v>188</v>
      </c>
      <c r="D71" s="310"/>
      <c r="E71" s="311">
        <v>1040</v>
      </c>
      <c r="F71" s="312"/>
      <c r="G71" s="313"/>
      <c r="H71" s="314"/>
      <c r="I71" s="306"/>
      <c r="J71" s="315"/>
      <c r="K71" s="306"/>
      <c r="M71" s="307" t="s">
        <v>188</v>
      </c>
      <c r="O71" s="292"/>
    </row>
    <row r="72" spans="1:80">
      <c r="A72" s="293">
        <v>23</v>
      </c>
      <c r="B72" s="294" t="s">
        <v>189</v>
      </c>
      <c r="C72" s="295" t="s">
        <v>190</v>
      </c>
      <c r="D72" s="296" t="s">
        <v>121</v>
      </c>
      <c r="E72" s="297">
        <v>312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0</v>
      </c>
      <c r="AC72" s="261">
        <v>0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0</v>
      </c>
    </row>
    <row r="73" spans="1:80">
      <c r="A73" s="301"/>
      <c r="B73" s="308"/>
      <c r="C73" s="309" t="s">
        <v>191</v>
      </c>
      <c r="D73" s="310"/>
      <c r="E73" s="311">
        <v>312</v>
      </c>
      <c r="F73" s="312"/>
      <c r="G73" s="313"/>
      <c r="H73" s="314"/>
      <c r="I73" s="306"/>
      <c r="J73" s="315"/>
      <c r="K73" s="306"/>
      <c r="M73" s="307" t="s">
        <v>191</v>
      </c>
      <c r="O73" s="292"/>
    </row>
    <row r="74" spans="1:80">
      <c r="A74" s="293">
        <v>24</v>
      </c>
      <c r="B74" s="294" t="s">
        <v>192</v>
      </c>
      <c r="C74" s="295" t="s">
        <v>193</v>
      </c>
      <c r="D74" s="296" t="s">
        <v>194</v>
      </c>
      <c r="E74" s="297">
        <v>530.4</v>
      </c>
      <c r="F74" s="297">
        <v>0</v>
      </c>
      <c r="G74" s="298">
        <f>E74*F74</f>
        <v>0</v>
      </c>
      <c r="H74" s="299">
        <v>1</v>
      </c>
      <c r="I74" s="300">
        <f>E74*H74</f>
        <v>530.4</v>
      </c>
      <c r="J74" s="299"/>
      <c r="K74" s="300">
        <f>E74*J74</f>
        <v>0</v>
      </c>
      <c r="O74" s="292">
        <v>2</v>
      </c>
      <c r="AA74" s="261">
        <v>3</v>
      </c>
      <c r="AB74" s="261">
        <v>1</v>
      </c>
      <c r="AC74" s="261">
        <v>58344169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3</v>
      </c>
      <c r="CB74" s="292">
        <v>1</v>
      </c>
    </row>
    <row r="75" spans="1:80">
      <c r="A75" s="301"/>
      <c r="B75" s="308"/>
      <c r="C75" s="309" t="s">
        <v>195</v>
      </c>
      <c r="D75" s="310"/>
      <c r="E75" s="311">
        <v>530.4</v>
      </c>
      <c r="F75" s="312"/>
      <c r="G75" s="313"/>
      <c r="H75" s="314"/>
      <c r="I75" s="306"/>
      <c r="J75" s="315"/>
      <c r="K75" s="306"/>
      <c r="M75" s="307" t="s">
        <v>195</v>
      </c>
      <c r="O75" s="292"/>
    </row>
    <row r="76" spans="1:80">
      <c r="A76" s="293">
        <v>25</v>
      </c>
      <c r="B76" s="294" t="s">
        <v>196</v>
      </c>
      <c r="C76" s="295" t="s">
        <v>197</v>
      </c>
      <c r="D76" s="296" t="s">
        <v>110</v>
      </c>
      <c r="E76" s="297">
        <v>3394</v>
      </c>
      <c r="F76" s="297">
        <v>0</v>
      </c>
      <c r="G76" s="298">
        <f>E76*F76</f>
        <v>0</v>
      </c>
      <c r="H76" s="299">
        <v>0.20604</v>
      </c>
      <c r="I76" s="300">
        <f>E76*H76</f>
        <v>699.29975999999999</v>
      </c>
      <c r="J76" s="299">
        <v>0</v>
      </c>
      <c r="K76" s="300">
        <f>E76*J76</f>
        <v>0</v>
      </c>
      <c r="O76" s="292">
        <v>2</v>
      </c>
      <c r="AA76" s="261">
        <v>1</v>
      </c>
      <c r="AB76" s="261">
        <v>0</v>
      </c>
      <c r="AC76" s="261">
        <v>0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1</v>
      </c>
      <c r="CB76" s="292">
        <v>0</v>
      </c>
    </row>
    <row r="77" spans="1:80">
      <c r="A77" s="301"/>
      <c r="B77" s="302"/>
      <c r="C77" s="303"/>
      <c r="D77" s="304"/>
      <c r="E77" s="304"/>
      <c r="F77" s="304"/>
      <c r="G77" s="305"/>
      <c r="I77" s="306"/>
      <c r="K77" s="306"/>
      <c r="L77" s="307"/>
      <c r="O77" s="292">
        <v>3</v>
      </c>
    </row>
    <row r="78" spans="1:80">
      <c r="A78" s="301"/>
      <c r="B78" s="302"/>
      <c r="C78" s="303"/>
      <c r="D78" s="304"/>
      <c r="E78" s="304"/>
      <c r="F78" s="304"/>
      <c r="G78" s="305"/>
      <c r="I78" s="306"/>
      <c r="K78" s="306"/>
      <c r="L78" s="307"/>
      <c r="O78" s="292">
        <v>3</v>
      </c>
    </row>
    <row r="79" spans="1:80">
      <c r="A79" s="301"/>
      <c r="B79" s="308"/>
      <c r="C79" s="309" t="s">
        <v>198</v>
      </c>
      <c r="D79" s="310"/>
      <c r="E79" s="311">
        <v>3394</v>
      </c>
      <c r="F79" s="312"/>
      <c r="G79" s="313"/>
      <c r="H79" s="314"/>
      <c r="I79" s="306"/>
      <c r="J79" s="315"/>
      <c r="K79" s="306"/>
      <c r="M79" s="307" t="s">
        <v>198</v>
      </c>
      <c r="O79" s="292"/>
    </row>
    <row r="80" spans="1:80">
      <c r="A80" s="293">
        <v>26</v>
      </c>
      <c r="B80" s="294" t="s">
        <v>199</v>
      </c>
      <c r="C80" s="295" t="s">
        <v>200</v>
      </c>
      <c r="D80" s="296" t="s">
        <v>110</v>
      </c>
      <c r="E80" s="297">
        <v>6788</v>
      </c>
      <c r="F80" s="297">
        <v>0</v>
      </c>
      <c r="G80" s="298">
        <f>E80*F80</f>
        <v>0</v>
      </c>
      <c r="H80" s="299">
        <v>1.337E-2</v>
      </c>
      <c r="I80" s="300">
        <f>E80*H80</f>
        <v>90.755560000000003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0</v>
      </c>
      <c r="AC80" s="261">
        <v>0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0</v>
      </c>
    </row>
    <row r="81" spans="1:80">
      <c r="A81" s="301"/>
      <c r="B81" s="302"/>
      <c r="C81" s="303"/>
      <c r="D81" s="304"/>
      <c r="E81" s="304"/>
      <c r="F81" s="304"/>
      <c r="G81" s="305"/>
      <c r="I81" s="306"/>
      <c r="K81" s="306"/>
      <c r="L81" s="307"/>
      <c r="O81" s="292">
        <v>3</v>
      </c>
    </row>
    <row r="82" spans="1:80">
      <c r="A82" s="301"/>
      <c r="B82" s="308"/>
      <c r="C82" s="309" t="s">
        <v>201</v>
      </c>
      <c r="D82" s="310"/>
      <c r="E82" s="311">
        <v>6788</v>
      </c>
      <c r="F82" s="312"/>
      <c r="G82" s="313"/>
      <c r="H82" s="314"/>
      <c r="I82" s="306"/>
      <c r="J82" s="315"/>
      <c r="K82" s="306"/>
      <c r="M82" s="307" t="s">
        <v>201</v>
      </c>
      <c r="O82" s="292"/>
    </row>
    <row r="83" spans="1:80">
      <c r="A83" s="293">
        <v>27</v>
      </c>
      <c r="B83" s="294" t="s">
        <v>202</v>
      </c>
      <c r="C83" s="295" t="s">
        <v>203</v>
      </c>
      <c r="D83" s="296" t="s">
        <v>110</v>
      </c>
      <c r="E83" s="297">
        <v>352</v>
      </c>
      <c r="F83" s="297">
        <v>0</v>
      </c>
      <c r="G83" s="298">
        <f>E83*F83</f>
        <v>0</v>
      </c>
      <c r="H83" s="299">
        <v>3.15E-2</v>
      </c>
      <c r="I83" s="300">
        <f>E83*H83</f>
        <v>11.088000000000001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0</v>
      </c>
      <c r="AC83" s="261">
        <v>0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0</v>
      </c>
    </row>
    <row r="84" spans="1:80">
      <c r="A84" s="301"/>
      <c r="B84" s="302"/>
      <c r="C84" s="303"/>
      <c r="D84" s="304"/>
      <c r="E84" s="304"/>
      <c r="F84" s="304"/>
      <c r="G84" s="305"/>
      <c r="I84" s="306"/>
      <c r="K84" s="306"/>
      <c r="L84" s="307"/>
      <c r="O84" s="292">
        <v>3</v>
      </c>
    </row>
    <row r="85" spans="1:80">
      <c r="A85" s="301"/>
      <c r="B85" s="308"/>
      <c r="C85" s="309" t="s">
        <v>204</v>
      </c>
      <c r="D85" s="310"/>
      <c r="E85" s="311">
        <v>352</v>
      </c>
      <c r="F85" s="312"/>
      <c r="G85" s="313"/>
      <c r="H85" s="314"/>
      <c r="I85" s="306"/>
      <c r="J85" s="315"/>
      <c r="K85" s="306"/>
      <c r="M85" s="307" t="s">
        <v>204</v>
      </c>
      <c r="O85" s="292"/>
    </row>
    <row r="86" spans="1:80">
      <c r="A86" s="293">
        <v>28</v>
      </c>
      <c r="B86" s="294" t="s">
        <v>205</v>
      </c>
      <c r="C86" s="295" t="s">
        <v>206</v>
      </c>
      <c r="D86" s="296" t="s">
        <v>154</v>
      </c>
      <c r="E86" s="297">
        <v>1467.84</v>
      </c>
      <c r="F86" s="297">
        <v>0</v>
      </c>
      <c r="G86" s="298">
        <f>E86*F86</f>
        <v>0</v>
      </c>
      <c r="H86" s="299">
        <v>2.5999999999999999E-2</v>
      </c>
      <c r="I86" s="300">
        <f>E86*H86</f>
        <v>38.163839999999993</v>
      </c>
      <c r="J86" s="299"/>
      <c r="K86" s="300">
        <f>E86*J86</f>
        <v>0</v>
      </c>
      <c r="O86" s="292">
        <v>2</v>
      </c>
      <c r="AA86" s="261">
        <v>3</v>
      </c>
      <c r="AB86" s="261">
        <v>1</v>
      </c>
      <c r="AC86" s="261">
        <v>592452590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3</v>
      </c>
      <c r="CB86" s="292">
        <v>1</v>
      </c>
    </row>
    <row r="87" spans="1:80">
      <c r="A87" s="301"/>
      <c r="B87" s="302"/>
      <c r="C87" s="303"/>
      <c r="D87" s="304"/>
      <c r="E87" s="304"/>
      <c r="F87" s="304"/>
      <c r="G87" s="305"/>
      <c r="I87" s="306"/>
      <c r="K87" s="306"/>
      <c r="L87" s="307"/>
      <c r="O87" s="292">
        <v>3</v>
      </c>
    </row>
    <row r="88" spans="1:80">
      <c r="A88" s="301"/>
      <c r="B88" s="308"/>
      <c r="C88" s="309" t="s">
        <v>207</v>
      </c>
      <c r="D88" s="310"/>
      <c r="E88" s="311">
        <v>1467.84</v>
      </c>
      <c r="F88" s="312"/>
      <c r="G88" s="313"/>
      <c r="H88" s="314"/>
      <c r="I88" s="306"/>
      <c r="J88" s="315"/>
      <c r="K88" s="306"/>
      <c r="M88" s="307" t="s">
        <v>207</v>
      </c>
      <c r="O88" s="292"/>
    </row>
    <row r="89" spans="1:80">
      <c r="A89" s="316"/>
      <c r="B89" s="317" t="s">
        <v>100</v>
      </c>
      <c r="C89" s="318" t="s">
        <v>179</v>
      </c>
      <c r="D89" s="319"/>
      <c r="E89" s="320"/>
      <c r="F89" s="321"/>
      <c r="G89" s="322">
        <f>SUM(G63:G88)</f>
        <v>0</v>
      </c>
      <c r="H89" s="323"/>
      <c r="I89" s="324">
        <f>SUM(I63:I88)</f>
        <v>4022.47122485</v>
      </c>
      <c r="J89" s="323"/>
      <c r="K89" s="324">
        <f>SUM(K63:K88)</f>
        <v>0</v>
      </c>
      <c r="O89" s="292">
        <v>4</v>
      </c>
      <c r="BA89" s="325">
        <f>SUM(BA63:BA88)</f>
        <v>0</v>
      </c>
      <c r="BB89" s="325">
        <f>SUM(BB63:BB88)</f>
        <v>0</v>
      </c>
      <c r="BC89" s="325">
        <f>SUM(BC63:BC88)</f>
        <v>0</v>
      </c>
      <c r="BD89" s="325">
        <f>SUM(BD63:BD88)</f>
        <v>0</v>
      </c>
      <c r="BE89" s="325">
        <f>SUM(BE63:BE88)</f>
        <v>0</v>
      </c>
    </row>
    <row r="90" spans="1:80">
      <c r="A90" s="282" t="s">
        <v>97</v>
      </c>
      <c r="B90" s="283" t="s">
        <v>208</v>
      </c>
      <c r="C90" s="284" t="s">
        <v>209</v>
      </c>
      <c r="D90" s="285"/>
      <c r="E90" s="286"/>
      <c r="F90" s="286"/>
      <c r="G90" s="287"/>
      <c r="H90" s="288"/>
      <c r="I90" s="289"/>
      <c r="J90" s="290"/>
      <c r="K90" s="291"/>
      <c r="O90" s="292">
        <v>1</v>
      </c>
    </row>
    <row r="91" spans="1:80">
      <c r="A91" s="293">
        <v>29</v>
      </c>
      <c r="B91" s="294" t="s">
        <v>211</v>
      </c>
      <c r="C91" s="295" t="s">
        <v>212</v>
      </c>
      <c r="D91" s="296" t="s">
        <v>154</v>
      </c>
      <c r="E91" s="297">
        <v>2</v>
      </c>
      <c r="F91" s="297">
        <v>0</v>
      </c>
      <c r="G91" s="298">
        <f>E91*F91</f>
        <v>0</v>
      </c>
      <c r="H91" s="299">
        <v>0.17213000000000001</v>
      </c>
      <c r="I91" s="300">
        <f>E91*H91</f>
        <v>0.34426000000000001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0</v>
      </c>
      <c r="AC91" s="261">
        <v>0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0</v>
      </c>
    </row>
    <row r="92" spans="1:80">
      <c r="A92" s="301"/>
      <c r="B92" s="308"/>
      <c r="C92" s="309" t="s">
        <v>213</v>
      </c>
      <c r="D92" s="310"/>
      <c r="E92" s="311">
        <v>2</v>
      </c>
      <c r="F92" s="312"/>
      <c r="G92" s="313"/>
      <c r="H92" s="314"/>
      <c r="I92" s="306"/>
      <c r="J92" s="315"/>
      <c r="K92" s="306"/>
      <c r="M92" s="307" t="s">
        <v>213</v>
      </c>
      <c r="O92" s="292"/>
    </row>
    <row r="93" spans="1:80">
      <c r="A93" s="316"/>
      <c r="B93" s="317" t="s">
        <v>100</v>
      </c>
      <c r="C93" s="318" t="s">
        <v>210</v>
      </c>
      <c r="D93" s="319"/>
      <c r="E93" s="320"/>
      <c r="F93" s="321"/>
      <c r="G93" s="322">
        <f>SUM(G90:G92)</f>
        <v>0</v>
      </c>
      <c r="H93" s="323"/>
      <c r="I93" s="324">
        <f>SUM(I90:I92)</f>
        <v>0.34426000000000001</v>
      </c>
      <c r="J93" s="323"/>
      <c r="K93" s="324">
        <f>SUM(K90:K92)</f>
        <v>0</v>
      </c>
      <c r="O93" s="292">
        <v>4</v>
      </c>
      <c r="BA93" s="325">
        <f>SUM(BA90:BA92)</f>
        <v>0</v>
      </c>
      <c r="BB93" s="325">
        <f>SUM(BB90:BB92)</f>
        <v>0</v>
      </c>
      <c r="BC93" s="325">
        <f>SUM(BC90:BC92)</f>
        <v>0</v>
      </c>
      <c r="BD93" s="325">
        <f>SUM(BD90:BD92)</f>
        <v>0</v>
      </c>
      <c r="BE93" s="325">
        <f>SUM(BE90:BE92)</f>
        <v>0</v>
      </c>
    </row>
    <row r="94" spans="1:80">
      <c r="A94" s="282" t="s">
        <v>97</v>
      </c>
      <c r="B94" s="283" t="s">
        <v>214</v>
      </c>
      <c r="C94" s="284" t="s">
        <v>215</v>
      </c>
      <c r="D94" s="285"/>
      <c r="E94" s="286"/>
      <c r="F94" s="286"/>
      <c r="G94" s="287"/>
      <c r="H94" s="288"/>
      <c r="I94" s="289"/>
      <c r="J94" s="290"/>
      <c r="K94" s="291"/>
      <c r="O94" s="292">
        <v>1</v>
      </c>
    </row>
    <row r="95" spans="1:80">
      <c r="A95" s="293">
        <v>30</v>
      </c>
      <c r="B95" s="294" t="s">
        <v>217</v>
      </c>
      <c r="C95" s="295" t="s">
        <v>218</v>
      </c>
      <c r="D95" s="296" t="s">
        <v>154</v>
      </c>
      <c r="E95" s="297">
        <v>2</v>
      </c>
      <c r="F95" s="297">
        <v>0</v>
      </c>
      <c r="G95" s="298">
        <f>E95*F95</f>
        <v>0</v>
      </c>
      <c r="H95" s="299">
        <v>2.2000000000000001E-3</v>
      </c>
      <c r="I95" s="300">
        <f>E95*H95</f>
        <v>4.4000000000000003E-3</v>
      </c>
      <c r="J95" s="299"/>
      <c r="K95" s="300">
        <f>E95*J95</f>
        <v>0</v>
      </c>
      <c r="O95" s="292">
        <v>2</v>
      </c>
      <c r="AA95" s="261">
        <v>3</v>
      </c>
      <c r="AB95" s="261">
        <v>1</v>
      </c>
      <c r="AC95" s="261">
        <v>56288950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3</v>
      </c>
      <c r="CB95" s="292">
        <v>1</v>
      </c>
    </row>
    <row r="96" spans="1:80">
      <c r="A96" s="301"/>
      <c r="B96" s="308"/>
      <c r="C96" s="309" t="s">
        <v>157</v>
      </c>
      <c r="D96" s="310"/>
      <c r="E96" s="311">
        <v>2</v>
      </c>
      <c r="F96" s="312"/>
      <c r="G96" s="313"/>
      <c r="H96" s="314"/>
      <c r="I96" s="306"/>
      <c r="J96" s="315"/>
      <c r="K96" s="306"/>
      <c r="M96" s="307">
        <v>2</v>
      </c>
      <c r="O96" s="292"/>
    </row>
    <row r="97" spans="1:80">
      <c r="A97" s="316"/>
      <c r="B97" s="317" t="s">
        <v>100</v>
      </c>
      <c r="C97" s="318" t="s">
        <v>216</v>
      </c>
      <c r="D97" s="319"/>
      <c r="E97" s="320"/>
      <c r="F97" s="321"/>
      <c r="G97" s="322">
        <f>SUM(G94:G96)</f>
        <v>0</v>
      </c>
      <c r="H97" s="323"/>
      <c r="I97" s="324">
        <f>SUM(I94:I96)</f>
        <v>4.4000000000000003E-3</v>
      </c>
      <c r="J97" s="323"/>
      <c r="K97" s="324">
        <f>SUM(K94:K96)</f>
        <v>0</v>
      </c>
      <c r="O97" s="292">
        <v>4</v>
      </c>
      <c r="BA97" s="325">
        <f>SUM(BA94:BA96)</f>
        <v>0</v>
      </c>
      <c r="BB97" s="325">
        <f>SUM(BB94:BB96)</f>
        <v>0</v>
      </c>
      <c r="BC97" s="325">
        <f>SUM(BC94:BC96)</f>
        <v>0</v>
      </c>
      <c r="BD97" s="325">
        <f>SUM(BD94:BD96)</f>
        <v>0</v>
      </c>
      <c r="BE97" s="325">
        <f>SUM(BE94:BE96)</f>
        <v>0</v>
      </c>
    </row>
    <row r="98" spans="1:80">
      <c r="A98" s="282" t="s">
        <v>97</v>
      </c>
      <c r="B98" s="283" t="s">
        <v>219</v>
      </c>
      <c r="C98" s="284" t="s">
        <v>220</v>
      </c>
      <c r="D98" s="285"/>
      <c r="E98" s="286"/>
      <c r="F98" s="286"/>
      <c r="G98" s="287"/>
      <c r="H98" s="288"/>
      <c r="I98" s="289"/>
      <c r="J98" s="290"/>
      <c r="K98" s="291"/>
      <c r="O98" s="292">
        <v>1</v>
      </c>
    </row>
    <row r="99" spans="1:80">
      <c r="A99" s="293">
        <v>31</v>
      </c>
      <c r="B99" s="294" t="s">
        <v>222</v>
      </c>
      <c r="C99" s="295" t="s">
        <v>223</v>
      </c>
      <c r="D99" s="296" t="s">
        <v>224</v>
      </c>
      <c r="E99" s="297">
        <v>220</v>
      </c>
      <c r="F99" s="297">
        <v>0</v>
      </c>
      <c r="G99" s="298">
        <f>E99*F99</f>
        <v>0</v>
      </c>
      <c r="H99" s="299">
        <v>9.1069999999999998E-2</v>
      </c>
      <c r="I99" s="300">
        <f>E99*H99</f>
        <v>20.035399999999999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0</v>
      </c>
      <c r="AC99" s="261">
        <v>0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0</v>
      </c>
    </row>
    <row r="100" spans="1:80">
      <c r="A100" s="301"/>
      <c r="B100" s="308"/>
      <c r="C100" s="309" t="s">
        <v>225</v>
      </c>
      <c r="D100" s="310"/>
      <c r="E100" s="311">
        <v>220</v>
      </c>
      <c r="F100" s="312"/>
      <c r="G100" s="313"/>
      <c r="H100" s="314"/>
      <c r="I100" s="306"/>
      <c r="J100" s="315"/>
      <c r="K100" s="306"/>
      <c r="M100" s="307" t="s">
        <v>225</v>
      </c>
      <c r="O100" s="292"/>
    </row>
    <row r="101" spans="1:80">
      <c r="A101" s="316"/>
      <c r="B101" s="317" t="s">
        <v>100</v>
      </c>
      <c r="C101" s="318" t="s">
        <v>221</v>
      </c>
      <c r="D101" s="319"/>
      <c r="E101" s="320"/>
      <c r="F101" s="321"/>
      <c r="G101" s="322">
        <f>SUM(G98:G100)</f>
        <v>0</v>
      </c>
      <c r="H101" s="323"/>
      <c r="I101" s="324">
        <f>SUM(I98:I100)</f>
        <v>20.035399999999999</v>
      </c>
      <c r="J101" s="323"/>
      <c r="K101" s="324">
        <f>SUM(K98:K100)</f>
        <v>0</v>
      </c>
      <c r="O101" s="292">
        <v>4</v>
      </c>
      <c r="BA101" s="325">
        <f>SUM(BA98:BA100)</f>
        <v>0</v>
      </c>
      <c r="BB101" s="325">
        <f>SUM(BB98:BB100)</f>
        <v>0</v>
      </c>
      <c r="BC101" s="325">
        <f>SUM(BC98:BC100)</f>
        <v>0</v>
      </c>
      <c r="BD101" s="325">
        <f>SUM(BD98:BD100)</f>
        <v>0</v>
      </c>
      <c r="BE101" s="325">
        <f>SUM(BE98:BE100)</f>
        <v>0</v>
      </c>
    </row>
    <row r="102" spans="1:80">
      <c r="A102" s="282" t="s">
        <v>97</v>
      </c>
      <c r="B102" s="283" t="s">
        <v>214</v>
      </c>
      <c r="C102" s="284" t="s">
        <v>215</v>
      </c>
      <c r="D102" s="285"/>
      <c r="E102" s="286"/>
      <c r="F102" s="286"/>
      <c r="G102" s="287"/>
      <c r="H102" s="288"/>
      <c r="I102" s="289"/>
      <c r="J102" s="290"/>
      <c r="K102" s="291"/>
      <c r="O102" s="292">
        <v>1</v>
      </c>
    </row>
    <row r="103" spans="1:80">
      <c r="A103" s="293">
        <v>32</v>
      </c>
      <c r="B103" s="294" t="s">
        <v>226</v>
      </c>
      <c r="C103" s="295" t="s">
        <v>227</v>
      </c>
      <c r="D103" s="296" t="s">
        <v>154</v>
      </c>
      <c r="E103" s="297">
        <v>733.33330000000001</v>
      </c>
      <c r="F103" s="297">
        <v>0</v>
      </c>
      <c r="G103" s="298">
        <f>E103*F103</f>
        <v>0</v>
      </c>
      <c r="H103" s="299">
        <v>4.2999999999999997E-2</v>
      </c>
      <c r="I103" s="300">
        <f>E103*H103</f>
        <v>31.533331899999997</v>
      </c>
      <c r="J103" s="299"/>
      <c r="K103" s="300">
        <f>E103*J103</f>
        <v>0</v>
      </c>
      <c r="O103" s="292">
        <v>2</v>
      </c>
      <c r="AA103" s="261">
        <v>3</v>
      </c>
      <c r="AB103" s="261">
        <v>1</v>
      </c>
      <c r="AC103" s="261" t="s">
        <v>226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3</v>
      </c>
      <c r="CB103" s="292">
        <v>1</v>
      </c>
    </row>
    <row r="104" spans="1:80">
      <c r="A104" s="301"/>
      <c r="B104" s="308"/>
      <c r="C104" s="309" t="s">
        <v>228</v>
      </c>
      <c r="D104" s="310"/>
      <c r="E104" s="311">
        <v>733.33330000000001</v>
      </c>
      <c r="F104" s="312"/>
      <c r="G104" s="313"/>
      <c r="H104" s="314"/>
      <c r="I104" s="306"/>
      <c r="J104" s="315"/>
      <c r="K104" s="306"/>
      <c r="M104" s="307" t="s">
        <v>228</v>
      </c>
      <c r="O104" s="292"/>
    </row>
    <row r="105" spans="1:80">
      <c r="A105" s="316"/>
      <c r="B105" s="317" t="s">
        <v>100</v>
      </c>
      <c r="C105" s="318" t="s">
        <v>216</v>
      </c>
      <c r="D105" s="319"/>
      <c r="E105" s="320"/>
      <c r="F105" s="321"/>
      <c r="G105" s="322">
        <f>SUM(G102:G104)</f>
        <v>0</v>
      </c>
      <c r="H105" s="323"/>
      <c r="I105" s="324">
        <f>SUM(I102:I104)</f>
        <v>31.533331899999997</v>
      </c>
      <c r="J105" s="323"/>
      <c r="K105" s="324">
        <f>SUM(K102:K104)</f>
        <v>0</v>
      </c>
      <c r="O105" s="292">
        <v>4</v>
      </c>
      <c r="BA105" s="325">
        <f>SUM(BA102:BA104)</f>
        <v>0</v>
      </c>
      <c r="BB105" s="325">
        <f>SUM(BB102:BB104)</f>
        <v>0</v>
      </c>
      <c r="BC105" s="325">
        <f>SUM(BC102:BC104)</f>
        <v>0</v>
      </c>
      <c r="BD105" s="325">
        <f>SUM(BD102:BD104)</f>
        <v>0</v>
      </c>
      <c r="BE105" s="325">
        <f>SUM(BE102:BE104)</f>
        <v>0</v>
      </c>
    </row>
    <row r="106" spans="1:80">
      <c r="A106" s="282" t="s">
        <v>97</v>
      </c>
      <c r="B106" s="283" t="s">
        <v>219</v>
      </c>
      <c r="C106" s="284" t="s">
        <v>220</v>
      </c>
      <c r="D106" s="285"/>
      <c r="E106" s="286"/>
      <c r="F106" s="286"/>
      <c r="G106" s="287"/>
      <c r="H106" s="288"/>
      <c r="I106" s="289"/>
      <c r="J106" s="290"/>
      <c r="K106" s="291"/>
      <c r="O106" s="292">
        <v>1</v>
      </c>
    </row>
    <row r="107" spans="1:80">
      <c r="A107" s="293">
        <v>33</v>
      </c>
      <c r="B107" s="294" t="s">
        <v>229</v>
      </c>
      <c r="C107" s="295" t="s">
        <v>230</v>
      </c>
      <c r="D107" s="296" t="s">
        <v>224</v>
      </c>
      <c r="E107" s="297">
        <v>110</v>
      </c>
      <c r="F107" s="297">
        <v>0</v>
      </c>
      <c r="G107" s="298">
        <f>E107*F107</f>
        <v>0</v>
      </c>
      <c r="H107" s="299">
        <v>0</v>
      </c>
      <c r="I107" s="300">
        <f>E107*H107</f>
        <v>0</v>
      </c>
      <c r="J107" s="299">
        <v>0</v>
      </c>
      <c r="K107" s="300">
        <f>E107*J107</f>
        <v>0</v>
      </c>
      <c r="O107" s="292">
        <v>2</v>
      </c>
      <c r="AA107" s="261">
        <v>1</v>
      </c>
      <c r="AB107" s="261">
        <v>0</v>
      </c>
      <c r="AC107" s="261">
        <v>0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1</v>
      </c>
      <c r="CB107" s="292">
        <v>0</v>
      </c>
    </row>
    <row r="108" spans="1:80">
      <c r="A108" s="301"/>
      <c r="B108" s="308"/>
      <c r="C108" s="309" t="s">
        <v>231</v>
      </c>
      <c r="D108" s="310"/>
      <c r="E108" s="311">
        <v>110</v>
      </c>
      <c r="F108" s="312"/>
      <c r="G108" s="313"/>
      <c r="H108" s="314"/>
      <c r="I108" s="306"/>
      <c r="J108" s="315"/>
      <c r="K108" s="306"/>
      <c r="M108" s="307" t="s">
        <v>231</v>
      </c>
      <c r="O108" s="292"/>
    </row>
    <row r="109" spans="1:80">
      <c r="A109" s="316"/>
      <c r="B109" s="317" t="s">
        <v>100</v>
      </c>
      <c r="C109" s="318" t="s">
        <v>221</v>
      </c>
      <c r="D109" s="319"/>
      <c r="E109" s="320"/>
      <c r="F109" s="321"/>
      <c r="G109" s="322">
        <f>SUM(G106:G108)</f>
        <v>0</v>
      </c>
      <c r="H109" s="323"/>
      <c r="I109" s="324">
        <f>SUM(I106:I108)</f>
        <v>0</v>
      </c>
      <c r="J109" s="323"/>
      <c r="K109" s="324">
        <f>SUM(K106:K108)</f>
        <v>0</v>
      </c>
      <c r="O109" s="292">
        <v>4</v>
      </c>
      <c r="BA109" s="325">
        <f>SUM(BA106:BA108)</f>
        <v>0</v>
      </c>
      <c r="BB109" s="325">
        <f>SUM(BB106:BB108)</f>
        <v>0</v>
      </c>
      <c r="BC109" s="325">
        <f>SUM(BC106:BC108)</f>
        <v>0</v>
      </c>
      <c r="BD109" s="325">
        <f>SUM(BD106:BD108)</f>
        <v>0</v>
      </c>
      <c r="BE109" s="325">
        <f>SUM(BE106:BE108)</f>
        <v>0</v>
      </c>
    </row>
    <row r="110" spans="1:80">
      <c r="A110" s="282" t="s">
        <v>97</v>
      </c>
      <c r="B110" s="283" t="s">
        <v>232</v>
      </c>
      <c r="C110" s="284" t="s">
        <v>233</v>
      </c>
      <c r="D110" s="285"/>
      <c r="E110" s="286"/>
      <c r="F110" s="286"/>
      <c r="G110" s="287"/>
      <c r="H110" s="288"/>
      <c r="I110" s="289"/>
      <c r="J110" s="290"/>
      <c r="K110" s="291"/>
      <c r="O110" s="292">
        <v>1</v>
      </c>
    </row>
    <row r="111" spans="1:80">
      <c r="A111" s="293">
        <v>34</v>
      </c>
      <c r="B111" s="294" t="s">
        <v>235</v>
      </c>
      <c r="C111" s="295" t="s">
        <v>236</v>
      </c>
      <c r="D111" s="296" t="s">
        <v>237</v>
      </c>
      <c r="E111" s="297">
        <v>4062.7069999999999</v>
      </c>
      <c r="F111" s="297">
        <v>0</v>
      </c>
      <c r="G111" s="298">
        <f>E111*F111</f>
        <v>0</v>
      </c>
      <c r="H111" s="299">
        <v>0</v>
      </c>
      <c r="I111" s="300">
        <f>E111*H111</f>
        <v>0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0</v>
      </c>
      <c r="AC111" s="261">
        <v>0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0</v>
      </c>
    </row>
    <row r="112" spans="1:80">
      <c r="A112" s="301"/>
      <c r="B112" s="302"/>
      <c r="C112" s="303"/>
      <c r="D112" s="304"/>
      <c r="E112" s="304"/>
      <c r="F112" s="304"/>
      <c r="G112" s="305"/>
      <c r="I112" s="306"/>
      <c r="K112" s="306"/>
      <c r="L112" s="307"/>
      <c r="O112" s="292">
        <v>3</v>
      </c>
    </row>
    <row r="113" spans="1:80">
      <c r="A113" s="316"/>
      <c r="B113" s="317" t="s">
        <v>100</v>
      </c>
      <c r="C113" s="318" t="s">
        <v>234</v>
      </c>
      <c r="D113" s="319"/>
      <c r="E113" s="320"/>
      <c r="F113" s="321"/>
      <c r="G113" s="322">
        <f>SUM(G110:G112)</f>
        <v>0</v>
      </c>
      <c r="H113" s="323"/>
      <c r="I113" s="324">
        <f>SUM(I110:I112)</f>
        <v>0</v>
      </c>
      <c r="J113" s="323"/>
      <c r="K113" s="324">
        <f>SUM(K110:K112)</f>
        <v>0</v>
      </c>
      <c r="O113" s="292">
        <v>4</v>
      </c>
      <c r="BA113" s="325">
        <f>SUM(BA110:BA112)</f>
        <v>0</v>
      </c>
      <c r="BB113" s="325">
        <f>SUM(BB110:BB112)</f>
        <v>0</v>
      </c>
      <c r="BC113" s="325">
        <f>SUM(BC110:BC112)</f>
        <v>0</v>
      </c>
      <c r="BD113" s="325">
        <f>SUM(BD110:BD112)</f>
        <v>0</v>
      </c>
      <c r="BE113" s="325">
        <f>SUM(BE110:BE112)</f>
        <v>0</v>
      </c>
    </row>
    <row r="114" spans="1:80">
      <c r="A114" s="282" t="s">
        <v>97</v>
      </c>
      <c r="B114" s="283" t="s">
        <v>238</v>
      </c>
      <c r="C114" s="284" t="s">
        <v>239</v>
      </c>
      <c r="D114" s="285"/>
      <c r="E114" s="286"/>
      <c r="F114" s="286"/>
      <c r="G114" s="287"/>
      <c r="H114" s="288"/>
      <c r="I114" s="289"/>
      <c r="J114" s="290"/>
      <c r="K114" s="291"/>
      <c r="O114" s="292">
        <v>1</v>
      </c>
    </row>
    <row r="115" spans="1:80">
      <c r="A115" s="293">
        <v>35</v>
      </c>
      <c r="B115" s="294" t="s">
        <v>241</v>
      </c>
      <c r="C115" s="295" t="s">
        <v>242</v>
      </c>
      <c r="D115" s="296" t="s">
        <v>224</v>
      </c>
      <c r="E115" s="297">
        <v>12</v>
      </c>
      <c r="F115" s="297">
        <v>0</v>
      </c>
      <c r="G115" s="298">
        <f>E115*F115</f>
        <v>0</v>
      </c>
      <c r="H115" s="299">
        <v>0</v>
      </c>
      <c r="I115" s="300">
        <f>E115*H115</f>
        <v>0</v>
      </c>
      <c r="J115" s="299">
        <v>0</v>
      </c>
      <c r="K115" s="300">
        <f>E115*J115</f>
        <v>0</v>
      </c>
      <c r="O115" s="292">
        <v>2</v>
      </c>
      <c r="AA115" s="261">
        <v>1</v>
      </c>
      <c r="AB115" s="261">
        <v>9</v>
      </c>
      <c r="AC115" s="261">
        <v>9</v>
      </c>
      <c r="AZ115" s="261">
        <v>1</v>
      </c>
      <c r="BA115" s="261">
        <f>IF(AZ115=1,G115,0)</f>
        <v>0</v>
      </c>
      <c r="BB115" s="261">
        <f>IF(AZ115=2,G115,0)</f>
        <v>0</v>
      </c>
      <c r="BC115" s="261">
        <f>IF(AZ115=3,G115,0)</f>
        <v>0</v>
      </c>
      <c r="BD115" s="261">
        <f>IF(AZ115=4,G115,0)</f>
        <v>0</v>
      </c>
      <c r="BE115" s="261">
        <f>IF(AZ115=5,G115,0)</f>
        <v>0</v>
      </c>
      <c r="CA115" s="292">
        <v>1</v>
      </c>
      <c r="CB115" s="292">
        <v>9</v>
      </c>
    </row>
    <row r="116" spans="1:80">
      <c r="A116" s="301"/>
      <c r="B116" s="308"/>
      <c r="C116" s="309" t="s">
        <v>243</v>
      </c>
      <c r="D116" s="310"/>
      <c r="E116" s="311">
        <v>12</v>
      </c>
      <c r="F116" s="312"/>
      <c r="G116" s="313"/>
      <c r="H116" s="314"/>
      <c r="I116" s="306"/>
      <c r="J116" s="315"/>
      <c r="K116" s="306"/>
      <c r="M116" s="307" t="s">
        <v>243</v>
      </c>
      <c r="O116" s="292"/>
    </row>
    <row r="117" spans="1:80">
      <c r="A117" s="316"/>
      <c r="B117" s="317" t="s">
        <v>100</v>
      </c>
      <c r="C117" s="318" t="s">
        <v>240</v>
      </c>
      <c r="D117" s="319"/>
      <c r="E117" s="320"/>
      <c r="F117" s="321"/>
      <c r="G117" s="322">
        <f>SUM(G114:G116)</f>
        <v>0</v>
      </c>
      <c r="H117" s="323"/>
      <c r="I117" s="324">
        <f>SUM(I114:I116)</f>
        <v>0</v>
      </c>
      <c r="J117" s="323"/>
      <c r="K117" s="324">
        <f>SUM(K114:K116)</f>
        <v>0</v>
      </c>
      <c r="O117" s="292">
        <v>4</v>
      </c>
      <c r="BA117" s="325">
        <f>SUM(BA114:BA116)</f>
        <v>0</v>
      </c>
      <c r="BB117" s="325">
        <f>SUM(BB114:BB116)</f>
        <v>0</v>
      </c>
      <c r="BC117" s="325">
        <f>SUM(BC114:BC116)</f>
        <v>0</v>
      </c>
      <c r="BD117" s="325">
        <f>SUM(BD114:BD116)</f>
        <v>0</v>
      </c>
      <c r="BE117" s="325">
        <f>SUM(BE114:BE116)</f>
        <v>0</v>
      </c>
    </row>
    <row r="118" spans="1:80">
      <c r="E118" s="261"/>
    </row>
    <row r="119" spans="1:80">
      <c r="E119" s="261"/>
    </row>
    <row r="120" spans="1:80">
      <c r="E120" s="261"/>
    </row>
    <row r="121" spans="1:80">
      <c r="E121" s="261"/>
    </row>
    <row r="122" spans="1:80">
      <c r="E122" s="261"/>
    </row>
    <row r="123" spans="1:80">
      <c r="E123" s="261"/>
    </row>
    <row r="124" spans="1:80">
      <c r="E124" s="261"/>
    </row>
    <row r="125" spans="1:80">
      <c r="E125" s="261"/>
    </row>
    <row r="126" spans="1:80">
      <c r="E126" s="261"/>
    </row>
    <row r="127" spans="1:80">
      <c r="E127" s="261"/>
    </row>
    <row r="128" spans="1:80">
      <c r="E128" s="261"/>
    </row>
    <row r="129" spans="1:7">
      <c r="E129" s="261"/>
    </row>
    <row r="130" spans="1:7">
      <c r="E130" s="261"/>
    </row>
    <row r="131" spans="1:7">
      <c r="E131" s="261"/>
    </row>
    <row r="132" spans="1:7">
      <c r="E132" s="261"/>
    </row>
    <row r="133" spans="1:7">
      <c r="E133" s="261"/>
    </row>
    <row r="134" spans="1:7">
      <c r="E134" s="261"/>
    </row>
    <row r="135" spans="1:7">
      <c r="E135" s="261"/>
    </row>
    <row r="136" spans="1:7">
      <c r="E136" s="261"/>
    </row>
    <row r="137" spans="1:7">
      <c r="E137" s="261"/>
    </row>
    <row r="138" spans="1:7">
      <c r="E138" s="261"/>
    </row>
    <row r="139" spans="1:7">
      <c r="E139" s="261"/>
    </row>
    <row r="140" spans="1:7">
      <c r="E140" s="261"/>
    </row>
    <row r="141" spans="1:7">
      <c r="A141" s="315"/>
      <c r="B141" s="315"/>
      <c r="C141" s="315"/>
      <c r="D141" s="315"/>
      <c r="E141" s="315"/>
      <c r="F141" s="315"/>
      <c r="G141" s="315"/>
    </row>
    <row r="142" spans="1:7">
      <c r="A142" s="315"/>
      <c r="B142" s="315"/>
      <c r="C142" s="315"/>
      <c r="D142" s="315"/>
      <c r="E142" s="315"/>
      <c r="F142" s="315"/>
      <c r="G142" s="315"/>
    </row>
    <row r="143" spans="1:7">
      <c r="A143" s="315"/>
      <c r="B143" s="315"/>
      <c r="C143" s="315"/>
      <c r="D143" s="315"/>
      <c r="E143" s="315"/>
      <c r="F143" s="315"/>
      <c r="G143" s="315"/>
    </row>
    <row r="144" spans="1:7">
      <c r="A144" s="315"/>
      <c r="B144" s="315"/>
      <c r="C144" s="315"/>
      <c r="D144" s="315"/>
      <c r="E144" s="315"/>
      <c r="F144" s="315"/>
      <c r="G144" s="315"/>
    </row>
    <row r="145" spans="5:5">
      <c r="E145" s="261"/>
    </row>
    <row r="146" spans="5:5">
      <c r="E146" s="261"/>
    </row>
    <row r="147" spans="5:5">
      <c r="E147" s="261"/>
    </row>
    <row r="148" spans="5:5">
      <c r="E148" s="261"/>
    </row>
    <row r="149" spans="5:5">
      <c r="E149" s="261"/>
    </row>
    <row r="150" spans="5:5">
      <c r="E150" s="261"/>
    </row>
    <row r="151" spans="5:5">
      <c r="E151" s="261"/>
    </row>
    <row r="152" spans="5:5">
      <c r="E152" s="261"/>
    </row>
    <row r="153" spans="5:5">
      <c r="E153" s="261"/>
    </row>
    <row r="154" spans="5:5">
      <c r="E154" s="261"/>
    </row>
    <row r="155" spans="5:5">
      <c r="E155" s="261"/>
    </row>
    <row r="156" spans="5:5">
      <c r="E156" s="261"/>
    </row>
    <row r="157" spans="5:5">
      <c r="E157" s="261"/>
    </row>
    <row r="158" spans="5:5">
      <c r="E158" s="261"/>
    </row>
    <row r="159" spans="5:5">
      <c r="E159" s="261"/>
    </row>
    <row r="160" spans="5:5">
      <c r="E160" s="261"/>
    </row>
    <row r="161" spans="1:5">
      <c r="E161" s="261"/>
    </row>
    <row r="162" spans="1:5">
      <c r="E162" s="261"/>
    </row>
    <row r="163" spans="1:5">
      <c r="E163" s="261"/>
    </row>
    <row r="164" spans="1:5">
      <c r="E164" s="261"/>
    </row>
    <row r="165" spans="1:5">
      <c r="E165" s="261"/>
    </row>
    <row r="166" spans="1:5">
      <c r="E166" s="261"/>
    </row>
    <row r="167" spans="1:5">
      <c r="E167" s="261"/>
    </row>
    <row r="168" spans="1:5">
      <c r="E168" s="261"/>
    </row>
    <row r="169" spans="1:5">
      <c r="E169" s="261"/>
    </row>
    <row r="170" spans="1:5">
      <c r="E170" s="261"/>
    </row>
    <row r="171" spans="1:5">
      <c r="E171" s="261"/>
    </row>
    <row r="172" spans="1:5">
      <c r="E172" s="261"/>
    </row>
    <row r="173" spans="1:5">
      <c r="E173" s="261"/>
    </row>
    <row r="174" spans="1:5">
      <c r="E174" s="261"/>
    </row>
    <row r="175" spans="1:5">
      <c r="E175" s="261"/>
    </row>
    <row r="176" spans="1:5">
      <c r="A176" s="326"/>
      <c r="B176" s="326"/>
    </row>
    <row r="177" spans="1:7">
      <c r="A177" s="315"/>
      <c r="B177" s="315"/>
      <c r="C177" s="327"/>
      <c r="D177" s="327"/>
      <c r="E177" s="328"/>
      <c r="F177" s="327"/>
      <c r="G177" s="329"/>
    </row>
    <row r="178" spans="1:7">
      <c r="A178" s="330"/>
      <c r="B178" s="330"/>
      <c r="C178" s="315"/>
      <c r="D178" s="315"/>
      <c r="E178" s="331"/>
      <c r="F178" s="315"/>
      <c r="G178" s="315"/>
    </row>
    <row r="179" spans="1:7">
      <c r="A179" s="315"/>
      <c r="B179" s="315"/>
      <c r="C179" s="315"/>
      <c r="D179" s="315"/>
      <c r="E179" s="331"/>
      <c r="F179" s="315"/>
      <c r="G179" s="315"/>
    </row>
    <row r="180" spans="1:7">
      <c r="A180" s="315"/>
      <c r="B180" s="315"/>
      <c r="C180" s="315"/>
      <c r="D180" s="315"/>
      <c r="E180" s="331"/>
      <c r="F180" s="315"/>
      <c r="G180" s="315"/>
    </row>
    <row r="181" spans="1:7">
      <c r="A181" s="315"/>
      <c r="B181" s="315"/>
      <c r="C181" s="315"/>
      <c r="D181" s="315"/>
      <c r="E181" s="331"/>
      <c r="F181" s="315"/>
      <c r="G181" s="315"/>
    </row>
    <row r="182" spans="1:7">
      <c r="A182" s="315"/>
      <c r="B182" s="315"/>
      <c r="C182" s="315"/>
      <c r="D182" s="315"/>
      <c r="E182" s="331"/>
      <c r="F182" s="315"/>
      <c r="G182" s="315"/>
    </row>
    <row r="183" spans="1:7">
      <c r="A183" s="315"/>
      <c r="B183" s="315"/>
      <c r="C183" s="315"/>
      <c r="D183" s="315"/>
      <c r="E183" s="331"/>
      <c r="F183" s="315"/>
      <c r="G183" s="315"/>
    </row>
    <row r="184" spans="1:7">
      <c r="A184" s="315"/>
      <c r="B184" s="315"/>
      <c r="C184" s="315"/>
      <c r="D184" s="315"/>
      <c r="E184" s="331"/>
      <c r="F184" s="315"/>
      <c r="G184" s="315"/>
    </row>
    <row r="185" spans="1:7">
      <c r="A185" s="315"/>
      <c r="B185" s="315"/>
      <c r="C185" s="315"/>
      <c r="D185" s="315"/>
      <c r="E185" s="331"/>
      <c r="F185" s="315"/>
      <c r="G185" s="315"/>
    </row>
    <row r="186" spans="1:7">
      <c r="A186" s="315"/>
      <c r="B186" s="315"/>
      <c r="C186" s="315"/>
      <c r="D186" s="315"/>
      <c r="E186" s="331"/>
      <c r="F186" s="315"/>
      <c r="G186" s="315"/>
    </row>
    <row r="187" spans="1:7">
      <c r="A187" s="315"/>
      <c r="B187" s="315"/>
      <c r="C187" s="315"/>
      <c r="D187" s="315"/>
      <c r="E187" s="331"/>
      <c r="F187" s="315"/>
      <c r="G187" s="315"/>
    </row>
    <row r="188" spans="1:7">
      <c r="A188" s="315"/>
      <c r="B188" s="315"/>
      <c r="C188" s="315"/>
      <c r="D188" s="315"/>
      <c r="E188" s="331"/>
      <c r="F188" s="315"/>
      <c r="G188" s="315"/>
    </row>
    <row r="189" spans="1:7">
      <c r="A189" s="315"/>
      <c r="B189" s="315"/>
      <c r="C189" s="315"/>
      <c r="D189" s="315"/>
      <c r="E189" s="331"/>
      <c r="F189" s="315"/>
      <c r="G189" s="315"/>
    </row>
    <row r="190" spans="1:7">
      <c r="A190" s="315"/>
      <c r="B190" s="315"/>
      <c r="C190" s="315"/>
      <c r="D190" s="315"/>
      <c r="E190" s="331"/>
      <c r="F190" s="315"/>
      <c r="G190" s="315"/>
    </row>
  </sheetData>
  <mergeCells count="58">
    <mergeCell ref="C116:D116"/>
    <mergeCell ref="C108:D108"/>
    <mergeCell ref="C112:G112"/>
    <mergeCell ref="C100:D100"/>
    <mergeCell ref="C104:D104"/>
    <mergeCell ref="C92:D92"/>
    <mergeCell ref="C96:D96"/>
    <mergeCell ref="C82:D82"/>
    <mergeCell ref="C84:G84"/>
    <mergeCell ref="C85:D85"/>
    <mergeCell ref="C87:G87"/>
    <mergeCell ref="C88:D88"/>
    <mergeCell ref="C73:D73"/>
    <mergeCell ref="C75:D75"/>
    <mergeCell ref="C77:G77"/>
    <mergeCell ref="C78:G78"/>
    <mergeCell ref="C79:D79"/>
    <mergeCell ref="C81:G81"/>
    <mergeCell ref="C60:G60"/>
    <mergeCell ref="C61:D61"/>
    <mergeCell ref="C65:G65"/>
    <mergeCell ref="C66:D66"/>
    <mergeCell ref="C68:G68"/>
    <mergeCell ref="C69:D69"/>
    <mergeCell ref="C71:D71"/>
    <mergeCell ref="C50:D50"/>
    <mergeCell ref="C52:D52"/>
    <mergeCell ref="C54:G54"/>
    <mergeCell ref="C55:G55"/>
    <mergeCell ref="C56:D56"/>
    <mergeCell ref="C37:G37"/>
    <mergeCell ref="C38:D38"/>
    <mergeCell ref="C40:G40"/>
    <mergeCell ref="C41:D41"/>
    <mergeCell ref="C45:G45"/>
    <mergeCell ref="C46:G46"/>
    <mergeCell ref="C47:D47"/>
    <mergeCell ref="C49:G49"/>
    <mergeCell ref="C28:G28"/>
    <mergeCell ref="C29:D29"/>
    <mergeCell ref="C31:G31"/>
    <mergeCell ref="C32:D32"/>
    <mergeCell ref="C34:G34"/>
    <mergeCell ref="C35:D35"/>
    <mergeCell ref="C16:D16"/>
    <mergeCell ref="C18:D18"/>
    <mergeCell ref="C20:D20"/>
    <mergeCell ref="C22:D22"/>
    <mergeCell ref="C24:D24"/>
    <mergeCell ref="C26:D26"/>
    <mergeCell ref="A1:G1"/>
    <mergeCell ref="A3:B3"/>
    <mergeCell ref="A4:B4"/>
    <mergeCell ref="E4:G4"/>
    <mergeCell ref="C9:D9"/>
    <mergeCell ref="C11:G11"/>
    <mergeCell ref="C12:D12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10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251</v>
      </c>
      <c r="D2" s="105" t="s">
        <v>249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248</v>
      </c>
      <c r="B5" s="118"/>
      <c r="C5" s="119" t="s">
        <v>249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246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245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'CV14 001 001 Rek'!E8</f>
        <v>0</v>
      </c>
      <c r="D15" s="160" t="str">
        <f>'CV14 001 001 Rek'!A13</f>
        <v>Ztížené výrobní podmínky</v>
      </c>
      <c r="E15" s="161"/>
      <c r="F15" s="162"/>
      <c r="G15" s="159">
        <f>'CV14 001 001 Rek'!I13</f>
        <v>0</v>
      </c>
    </row>
    <row r="16" spans="1:57" ht="15.95" customHeight="1">
      <c r="A16" s="157" t="s">
        <v>52</v>
      </c>
      <c r="B16" s="158" t="s">
        <v>53</v>
      </c>
      <c r="C16" s="159">
        <f>'CV14 001 001 Rek'!F8</f>
        <v>0</v>
      </c>
      <c r="D16" s="109" t="str">
        <f>'CV14 001 001 Rek'!A14</f>
        <v>Oborová přirážka</v>
      </c>
      <c r="E16" s="163"/>
      <c r="F16" s="164"/>
      <c r="G16" s="159">
        <f>'CV14 001 001 Rek'!I14</f>
        <v>0</v>
      </c>
    </row>
    <row r="17" spans="1:7" ht="15.95" customHeight="1">
      <c r="A17" s="157" t="s">
        <v>54</v>
      </c>
      <c r="B17" s="158" t="s">
        <v>55</v>
      </c>
      <c r="C17" s="159">
        <f>'CV14 001 001 Rek'!H8</f>
        <v>0</v>
      </c>
      <c r="D17" s="109" t="str">
        <f>'CV14 001 001 Rek'!A15</f>
        <v>Přesun stavebních kapacit</v>
      </c>
      <c r="E17" s="163"/>
      <c r="F17" s="164"/>
      <c r="G17" s="159">
        <f>'CV14 001 001 Rek'!I15</f>
        <v>0</v>
      </c>
    </row>
    <row r="18" spans="1:7" ht="15.95" customHeight="1">
      <c r="A18" s="165" t="s">
        <v>56</v>
      </c>
      <c r="B18" s="166" t="s">
        <v>57</v>
      </c>
      <c r="C18" s="159">
        <f>'CV14 001 001 Rek'!G8</f>
        <v>0</v>
      </c>
      <c r="D18" s="109" t="str">
        <f>'CV14 001 001 Rek'!A16</f>
        <v>Mimostaveništní doprava</v>
      </c>
      <c r="E18" s="163"/>
      <c r="F18" s="164"/>
      <c r="G18" s="159">
        <f>'CV14 001 001 Rek'!I16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'CV14 001 001 Rek'!A17</f>
        <v>Zařízení staveniště</v>
      </c>
      <c r="E19" s="163"/>
      <c r="F19" s="164"/>
      <c r="G19" s="159">
        <f>'CV14 001 001 Rek'!I17</f>
        <v>0</v>
      </c>
    </row>
    <row r="20" spans="1:7" ht="15.95" customHeight="1">
      <c r="A20" s="167"/>
      <c r="B20" s="158"/>
      <c r="C20" s="159"/>
      <c r="D20" s="109" t="str">
        <f>'CV14 001 001 Rek'!A18</f>
        <v>Provoz investora</v>
      </c>
      <c r="E20" s="163"/>
      <c r="F20" s="164"/>
      <c r="G20" s="159">
        <f>'CV14 001 001 Rek'!I18</f>
        <v>0</v>
      </c>
    </row>
    <row r="21" spans="1:7" ht="15.95" customHeight="1">
      <c r="A21" s="167" t="s">
        <v>29</v>
      </c>
      <c r="B21" s="158"/>
      <c r="C21" s="159">
        <f>'CV14 001 001 Rek'!I8</f>
        <v>0</v>
      </c>
      <c r="D21" s="109" t="str">
        <f>'CV14 001 001 Rek'!A19</f>
        <v>Kompletační činnost (IČD)</v>
      </c>
      <c r="E21" s="163"/>
      <c r="F21" s="164"/>
      <c r="G21" s="159">
        <f>'CV14 001 001 Rek'!I19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'CV14 001 001 Rek'!H21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20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20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7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251</v>
      </c>
      <c r="I1" s="212"/>
    </row>
    <row r="2" spans="1:57" ht="13.5" thickBot="1">
      <c r="A2" s="213" t="s">
        <v>76</v>
      </c>
      <c r="B2" s="214"/>
      <c r="C2" s="215" t="s">
        <v>250</v>
      </c>
      <c r="D2" s="216"/>
      <c r="E2" s="217"/>
      <c r="F2" s="216"/>
      <c r="G2" s="218" t="s">
        <v>249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>
      <c r="A7" s="332" t="str">
        <f>'CV14 001 001 Pol'!B7</f>
        <v>11</v>
      </c>
      <c r="B7" s="70" t="str">
        <f>'CV14 001 001 Pol'!C7</f>
        <v>Přípravné a přidružené práce</v>
      </c>
      <c r="D7" s="230"/>
      <c r="E7" s="333">
        <f>'CV14 001 001 Pol'!BA13</f>
        <v>0</v>
      </c>
      <c r="F7" s="334">
        <f>'CV14 001 001 Pol'!BB13</f>
        <v>0</v>
      </c>
      <c r="G7" s="334">
        <f>'CV14 001 001 Pol'!BC13</f>
        <v>0</v>
      </c>
      <c r="H7" s="334">
        <f>'CV14 001 001 Pol'!BD13</f>
        <v>0</v>
      </c>
      <c r="I7" s="335">
        <f>'CV14 001 001 Pol'!BE13</f>
        <v>0</v>
      </c>
    </row>
    <row r="8" spans="1:57" s="14" customFormat="1" ht="13.5" thickBot="1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/>
    <row r="12" spans="1:57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>
      <c r="A13" s="167" t="s">
        <v>266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>
      <c r="A14" s="167" t="s">
        <v>267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268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269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270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>
      <c r="A18" s="167" t="s">
        <v>271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272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>
      <c r="A20" s="167" t="s">
        <v>273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>
      <c r="B23" s="14"/>
      <c r="F23" s="258"/>
      <c r="G23" s="259"/>
      <c r="H23" s="259"/>
      <c r="I23" s="54"/>
    </row>
    <row r="24" spans="1:53"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86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'CV14 001 001 Rek'!H1</f>
        <v>001</v>
      </c>
      <c r="G3" s="268"/>
    </row>
    <row r="4" spans="1:80" ht="13.5" thickBot="1">
      <c r="A4" s="269" t="s">
        <v>76</v>
      </c>
      <c r="B4" s="214"/>
      <c r="C4" s="215" t="s">
        <v>250</v>
      </c>
      <c r="D4" s="270"/>
      <c r="E4" s="271" t="str">
        <f>'CV14 001 001 Rek'!G2</f>
        <v>Přípravné a přidružené práce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252</v>
      </c>
      <c r="C7" s="284" t="s">
        <v>249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254</v>
      </c>
      <c r="C8" s="295" t="s">
        <v>255</v>
      </c>
      <c r="D8" s="296" t="s">
        <v>256</v>
      </c>
      <c r="E8" s="297">
        <v>10.29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/>
      <c r="K8" s="300">
        <f>E8*J8</f>
        <v>0</v>
      </c>
      <c r="O8" s="292">
        <v>2</v>
      </c>
      <c r="AA8" s="261">
        <v>12</v>
      </c>
      <c r="AB8" s="261">
        <v>0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12</v>
      </c>
      <c r="CB8" s="292">
        <v>0</v>
      </c>
    </row>
    <row r="9" spans="1:80">
      <c r="A9" s="293">
        <v>2</v>
      </c>
      <c r="B9" s="294" t="s">
        <v>257</v>
      </c>
      <c r="C9" s="295" t="s">
        <v>258</v>
      </c>
      <c r="D9" s="296" t="s">
        <v>259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/>
      <c r="K9" s="300">
        <f>E9*J9</f>
        <v>0</v>
      </c>
      <c r="O9" s="292">
        <v>2</v>
      </c>
      <c r="AA9" s="261">
        <v>12</v>
      </c>
      <c r="AB9" s="261">
        <v>0</v>
      </c>
      <c r="AC9" s="261">
        <v>2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12</v>
      </c>
      <c r="CB9" s="292">
        <v>0</v>
      </c>
    </row>
    <row r="10" spans="1:80">
      <c r="A10" s="293">
        <v>3</v>
      </c>
      <c r="B10" s="294" t="s">
        <v>260</v>
      </c>
      <c r="C10" s="295" t="s">
        <v>261</v>
      </c>
      <c r="D10" s="296" t="s">
        <v>259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/>
      <c r="K10" s="300">
        <f>E10*J10</f>
        <v>0</v>
      </c>
      <c r="O10" s="292">
        <v>2</v>
      </c>
      <c r="AA10" s="261">
        <v>12</v>
      </c>
      <c r="AB10" s="261">
        <v>0</v>
      </c>
      <c r="AC10" s="261">
        <v>3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12</v>
      </c>
      <c r="CB10" s="292">
        <v>0</v>
      </c>
    </row>
    <row r="11" spans="1:80" ht="22.5">
      <c r="A11" s="293">
        <v>4</v>
      </c>
      <c r="B11" s="294" t="s">
        <v>262</v>
      </c>
      <c r="C11" s="295" t="s">
        <v>263</v>
      </c>
      <c r="D11" s="296" t="s">
        <v>256</v>
      </c>
      <c r="E11" s="297">
        <v>10.29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/>
      <c r="K11" s="300">
        <f>E11*J11</f>
        <v>0</v>
      </c>
      <c r="O11" s="292">
        <v>2</v>
      </c>
      <c r="AA11" s="261">
        <v>12</v>
      </c>
      <c r="AB11" s="261">
        <v>0</v>
      </c>
      <c r="AC11" s="261">
        <v>4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12</v>
      </c>
      <c r="CB11" s="292">
        <v>0</v>
      </c>
    </row>
    <row r="12" spans="1:80">
      <c r="A12" s="293">
        <v>5</v>
      </c>
      <c r="B12" s="294" t="s">
        <v>264</v>
      </c>
      <c r="C12" s="295" t="s">
        <v>265</v>
      </c>
      <c r="D12" s="296" t="s">
        <v>259</v>
      </c>
      <c r="E12" s="297">
        <v>1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/>
      <c r="K12" s="300">
        <f>E12*J12</f>
        <v>0</v>
      </c>
      <c r="O12" s="292">
        <v>2</v>
      </c>
      <c r="AA12" s="261">
        <v>12</v>
      </c>
      <c r="AB12" s="261">
        <v>0</v>
      </c>
      <c r="AC12" s="261">
        <v>7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12</v>
      </c>
      <c r="CB12" s="292">
        <v>0</v>
      </c>
    </row>
    <row r="13" spans="1:80">
      <c r="A13" s="316"/>
      <c r="B13" s="317" t="s">
        <v>100</v>
      </c>
      <c r="C13" s="318" t="s">
        <v>253</v>
      </c>
      <c r="D13" s="319"/>
      <c r="E13" s="320"/>
      <c r="F13" s="321"/>
      <c r="G13" s="322">
        <f>SUM(G7:G12)</f>
        <v>0</v>
      </c>
      <c r="H13" s="323"/>
      <c r="I13" s="324">
        <f>SUM(I7:I12)</f>
        <v>0</v>
      </c>
      <c r="J13" s="323"/>
      <c r="K13" s="324">
        <f>SUM(K7:K12)</f>
        <v>0</v>
      </c>
      <c r="O13" s="292">
        <v>4</v>
      </c>
      <c r="BA13" s="325">
        <f>SUM(BA7:BA12)</f>
        <v>0</v>
      </c>
      <c r="BB13" s="325">
        <f>SUM(BB7:BB12)</f>
        <v>0</v>
      </c>
      <c r="BC13" s="325">
        <f>SUM(BC7:BC12)</f>
        <v>0</v>
      </c>
      <c r="BD13" s="325">
        <f>SUM(BD7:BD12)</f>
        <v>0</v>
      </c>
      <c r="BE13" s="325">
        <f>SUM(BE7:BE12)</f>
        <v>0</v>
      </c>
    </row>
    <row r="14" spans="1:80">
      <c r="E14" s="261"/>
    </row>
    <row r="15" spans="1:80">
      <c r="E15" s="261"/>
    </row>
    <row r="16" spans="1:80">
      <c r="E16" s="261"/>
    </row>
    <row r="17" spans="5:5">
      <c r="E17" s="261"/>
    </row>
    <row r="18" spans="5:5">
      <c r="E18" s="261"/>
    </row>
    <row r="19" spans="5:5">
      <c r="E19" s="261"/>
    </row>
    <row r="20" spans="5:5">
      <c r="E20" s="261"/>
    </row>
    <row r="21" spans="5:5">
      <c r="E21" s="261"/>
    </row>
    <row r="22" spans="5:5">
      <c r="E22" s="261"/>
    </row>
    <row r="23" spans="5:5">
      <c r="E23" s="261"/>
    </row>
    <row r="24" spans="5:5">
      <c r="E24" s="261"/>
    </row>
    <row r="25" spans="5:5">
      <c r="E25" s="261"/>
    </row>
    <row r="26" spans="5:5">
      <c r="E26" s="261"/>
    </row>
    <row r="27" spans="5:5">
      <c r="E27" s="261"/>
    </row>
    <row r="28" spans="5:5">
      <c r="E28" s="261"/>
    </row>
    <row r="29" spans="5:5">
      <c r="E29" s="261"/>
    </row>
    <row r="30" spans="5:5">
      <c r="E30" s="261"/>
    </row>
    <row r="31" spans="5:5">
      <c r="E31" s="261"/>
    </row>
    <row r="32" spans="5:5">
      <c r="E32" s="261"/>
    </row>
    <row r="33" spans="1:7">
      <c r="E33" s="261"/>
    </row>
    <row r="34" spans="1:7">
      <c r="E34" s="261"/>
    </row>
    <row r="35" spans="1:7">
      <c r="E35" s="261"/>
    </row>
    <row r="36" spans="1:7">
      <c r="E36" s="261"/>
    </row>
    <row r="37" spans="1:7">
      <c r="A37" s="315"/>
      <c r="B37" s="315"/>
      <c r="C37" s="315"/>
      <c r="D37" s="315"/>
      <c r="E37" s="315"/>
      <c r="F37" s="315"/>
      <c r="G37" s="315"/>
    </row>
    <row r="38" spans="1:7">
      <c r="A38" s="315"/>
      <c r="B38" s="315"/>
      <c r="C38" s="315"/>
      <c r="D38" s="315"/>
      <c r="E38" s="315"/>
      <c r="F38" s="315"/>
      <c r="G38" s="315"/>
    </row>
    <row r="39" spans="1:7">
      <c r="A39" s="315"/>
      <c r="B39" s="315"/>
      <c r="C39" s="315"/>
      <c r="D39" s="315"/>
      <c r="E39" s="315"/>
      <c r="F39" s="315"/>
      <c r="G39" s="315"/>
    </row>
    <row r="40" spans="1:7">
      <c r="A40" s="315"/>
      <c r="B40" s="315"/>
      <c r="C40" s="315"/>
      <c r="D40" s="315"/>
      <c r="E40" s="315"/>
      <c r="F40" s="315"/>
      <c r="G40" s="315"/>
    </row>
    <row r="41" spans="1:7">
      <c r="E41" s="261"/>
    </row>
    <row r="42" spans="1:7">
      <c r="E42" s="261"/>
    </row>
    <row r="43" spans="1:7">
      <c r="E43" s="261"/>
    </row>
    <row r="44" spans="1:7">
      <c r="E44" s="261"/>
    </row>
    <row r="45" spans="1:7">
      <c r="E45" s="261"/>
    </row>
    <row r="46" spans="1:7">
      <c r="E46" s="261"/>
    </row>
    <row r="47" spans="1:7">
      <c r="E47" s="261"/>
    </row>
    <row r="48" spans="1:7">
      <c r="E48" s="261"/>
    </row>
    <row r="49" spans="5:5">
      <c r="E49" s="261"/>
    </row>
    <row r="50" spans="5:5">
      <c r="E50" s="261"/>
    </row>
    <row r="51" spans="5:5">
      <c r="E51" s="261"/>
    </row>
    <row r="52" spans="5:5">
      <c r="E52" s="261"/>
    </row>
    <row r="53" spans="5:5">
      <c r="E53" s="261"/>
    </row>
    <row r="54" spans="5:5">
      <c r="E54" s="261"/>
    </row>
    <row r="55" spans="5:5">
      <c r="E55" s="261"/>
    </row>
    <row r="56" spans="5:5">
      <c r="E56" s="261"/>
    </row>
    <row r="57" spans="5:5">
      <c r="E57" s="261"/>
    </row>
    <row r="58" spans="5:5">
      <c r="E58" s="261"/>
    </row>
    <row r="59" spans="5:5">
      <c r="E59" s="261"/>
    </row>
    <row r="60" spans="5:5">
      <c r="E60" s="261"/>
    </row>
    <row r="61" spans="5:5">
      <c r="E61" s="261"/>
    </row>
    <row r="62" spans="5:5">
      <c r="E62" s="261"/>
    </row>
    <row r="63" spans="5:5">
      <c r="E63" s="261"/>
    </row>
    <row r="64" spans="5:5">
      <c r="E64" s="261"/>
    </row>
    <row r="65" spans="1:7">
      <c r="E65" s="261"/>
    </row>
    <row r="66" spans="1:7">
      <c r="E66" s="261"/>
    </row>
    <row r="67" spans="1:7">
      <c r="E67" s="261"/>
    </row>
    <row r="68" spans="1:7">
      <c r="E68" s="261"/>
    </row>
    <row r="69" spans="1:7">
      <c r="E69" s="261"/>
    </row>
    <row r="70" spans="1:7">
      <c r="E70" s="261"/>
    </row>
    <row r="71" spans="1:7">
      <c r="E71" s="261"/>
    </row>
    <row r="72" spans="1:7">
      <c r="A72" s="326"/>
      <c r="B72" s="326"/>
    </row>
    <row r="73" spans="1:7">
      <c r="A73" s="315"/>
      <c r="B73" s="315"/>
      <c r="C73" s="327"/>
      <c r="D73" s="327"/>
      <c r="E73" s="328"/>
      <c r="F73" s="327"/>
      <c r="G73" s="329"/>
    </row>
    <row r="74" spans="1:7">
      <c r="A74" s="330"/>
      <c r="B74" s="330"/>
      <c r="C74" s="315"/>
      <c r="D74" s="315"/>
      <c r="E74" s="331"/>
      <c r="F74" s="315"/>
      <c r="G74" s="315"/>
    </row>
    <row r="75" spans="1:7">
      <c r="A75" s="315"/>
      <c r="B75" s="315"/>
      <c r="C75" s="315"/>
      <c r="D75" s="315"/>
      <c r="E75" s="331"/>
      <c r="F75" s="315"/>
      <c r="G75" s="315"/>
    </row>
    <row r="76" spans="1:7">
      <c r="A76" s="315"/>
      <c r="B76" s="315"/>
      <c r="C76" s="315"/>
      <c r="D76" s="315"/>
      <c r="E76" s="331"/>
      <c r="F76" s="315"/>
      <c r="G76" s="315"/>
    </row>
    <row r="77" spans="1:7">
      <c r="A77" s="315"/>
      <c r="B77" s="315"/>
      <c r="C77" s="315"/>
      <c r="D77" s="315"/>
      <c r="E77" s="331"/>
      <c r="F77" s="315"/>
      <c r="G77" s="315"/>
    </row>
    <row r="78" spans="1:7">
      <c r="A78" s="315"/>
      <c r="B78" s="315"/>
      <c r="C78" s="315"/>
      <c r="D78" s="315"/>
      <c r="E78" s="331"/>
      <c r="F78" s="315"/>
      <c r="G78" s="315"/>
    </row>
    <row r="79" spans="1:7">
      <c r="A79" s="315"/>
      <c r="B79" s="315"/>
      <c r="C79" s="315"/>
      <c r="D79" s="315"/>
      <c r="E79" s="331"/>
      <c r="F79" s="315"/>
      <c r="G79" s="315"/>
    </row>
    <row r="80" spans="1:7">
      <c r="A80" s="315"/>
      <c r="B80" s="315"/>
      <c r="C80" s="315"/>
      <c r="D80" s="315"/>
      <c r="E80" s="331"/>
      <c r="F80" s="315"/>
      <c r="G80" s="315"/>
    </row>
    <row r="81" spans="1:7">
      <c r="A81" s="315"/>
      <c r="B81" s="315"/>
      <c r="C81" s="315"/>
      <c r="D81" s="315"/>
      <c r="E81" s="331"/>
      <c r="F81" s="315"/>
      <c r="G81" s="315"/>
    </row>
    <row r="82" spans="1:7">
      <c r="A82" s="315"/>
      <c r="B82" s="315"/>
      <c r="C82" s="315"/>
      <c r="D82" s="315"/>
      <c r="E82" s="331"/>
      <c r="F82" s="315"/>
      <c r="G82" s="315"/>
    </row>
    <row r="83" spans="1:7">
      <c r="A83" s="315"/>
      <c r="B83" s="315"/>
      <c r="C83" s="315"/>
      <c r="D83" s="315"/>
      <c r="E83" s="331"/>
      <c r="F83" s="315"/>
      <c r="G83" s="315"/>
    </row>
    <row r="84" spans="1:7">
      <c r="A84" s="315"/>
      <c r="B84" s="315"/>
      <c r="C84" s="315"/>
      <c r="D84" s="315"/>
      <c r="E84" s="331"/>
      <c r="F84" s="315"/>
      <c r="G84" s="315"/>
    </row>
    <row r="85" spans="1:7">
      <c r="A85" s="315"/>
      <c r="B85" s="315"/>
      <c r="C85" s="315"/>
      <c r="D85" s="315"/>
      <c r="E85" s="331"/>
      <c r="F85" s="315"/>
      <c r="G85" s="315"/>
    </row>
    <row r="86" spans="1:7">
      <c r="A86" s="315"/>
      <c r="B86" s="315"/>
      <c r="C86" s="315"/>
      <c r="D86" s="315"/>
      <c r="E86" s="331"/>
      <c r="F86" s="315"/>
      <c r="G86" s="31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CV14 CV14 KL</vt:lpstr>
      <vt:lpstr>CV14 CV14 Rek</vt:lpstr>
      <vt:lpstr>CV14 CV14 Pol</vt:lpstr>
      <vt:lpstr>CV14 001 001 KL</vt:lpstr>
      <vt:lpstr>CV14 001 001 Rek</vt:lpstr>
      <vt:lpstr>CV14 001 001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'CV14 001 001 Pol'!Názvy_tisku</vt:lpstr>
      <vt:lpstr>'CV14 001 001 Rek'!Názvy_tisku</vt:lpstr>
      <vt:lpstr>'CV14 CV14 Pol'!Názvy_tisku</vt:lpstr>
      <vt:lpstr>'CV14 CV14 Rek'!Názvy_tisku</vt:lpstr>
      <vt:lpstr>Stavba!Objednatel</vt:lpstr>
      <vt:lpstr>Stavba!Objekt</vt:lpstr>
      <vt:lpstr>'CV14 001 001 KL'!Oblast_tisku</vt:lpstr>
      <vt:lpstr>'CV14 001 001 Pol'!Oblast_tisku</vt:lpstr>
      <vt:lpstr>'CV14 001 001 Rek'!Oblast_tisku</vt:lpstr>
      <vt:lpstr>'CV14 CV14 KL'!Oblast_tisku</vt:lpstr>
      <vt:lpstr>'CV14 CV14 Pol'!Oblast_tisku</vt:lpstr>
      <vt:lpstr>'CV14 CV14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Horský Lukáš</dc:creator>
  <cp:lastModifiedBy>Horský Lukáš</cp:lastModifiedBy>
  <dcterms:created xsi:type="dcterms:W3CDTF">2012-11-26T14:13:17Z</dcterms:created>
  <dcterms:modified xsi:type="dcterms:W3CDTF">2012-11-26T14:14:11Z</dcterms:modified>
</cp:coreProperties>
</file>